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740" activeTab="3"/>
  </bookViews>
  <sheets>
    <sheet name="9 - 11 юн" sheetId="1" r:id="rId1"/>
    <sheet name="9-11 дев" sheetId="2" r:id="rId2"/>
    <sheet name="7-8 юн" sheetId="4" r:id="rId3"/>
    <sheet name="7-8 дев" sheetId="5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" i="2" l="1"/>
  <c r="K17" i="1" l="1"/>
  <c r="K15" i="1"/>
  <c r="K12" i="1"/>
  <c r="K16" i="1"/>
  <c r="K8" i="1"/>
  <c r="K5" i="1"/>
  <c r="K10" i="1"/>
  <c r="K6" i="1"/>
  <c r="K4" i="1"/>
  <c r="K9" i="1"/>
  <c r="K14" i="1"/>
  <c r="K13" i="1"/>
  <c r="K11" i="1"/>
  <c r="K7" i="1"/>
  <c r="K7" i="2"/>
  <c r="K5" i="2"/>
  <c r="K18" i="2"/>
  <c r="K17" i="2"/>
  <c r="K22" i="2"/>
  <c r="K13" i="2"/>
  <c r="K21" i="2"/>
  <c r="K20" i="2"/>
  <c r="K16" i="2"/>
  <c r="K12" i="2"/>
  <c r="K9" i="2"/>
  <c r="K6" i="2"/>
  <c r="K11" i="2"/>
  <c r="K19" i="2"/>
  <c r="K10" i="2"/>
  <c r="K14" i="2"/>
  <c r="K15" i="2"/>
  <c r="K8" i="2"/>
  <c r="K4" i="2"/>
  <c r="K7" i="4"/>
  <c r="P7" i="4" s="1"/>
  <c r="K4" i="4"/>
  <c r="K14" i="4"/>
  <c r="K17" i="4"/>
  <c r="K8" i="4"/>
  <c r="K12" i="4"/>
  <c r="K6" i="4"/>
  <c r="K9" i="4"/>
  <c r="K11" i="4"/>
  <c r="K16" i="4"/>
  <c r="K24" i="4"/>
  <c r="K25" i="4"/>
  <c r="K13" i="4"/>
  <c r="K5" i="4"/>
  <c r="K15" i="4"/>
  <c r="K10" i="4"/>
  <c r="K5" i="5"/>
  <c r="K10" i="5"/>
  <c r="K4" i="5"/>
  <c r="K17" i="5"/>
  <c r="K28" i="5"/>
  <c r="K27" i="5"/>
  <c r="K19" i="5"/>
  <c r="K12" i="5"/>
  <c r="K29" i="5"/>
  <c r="K30" i="5"/>
  <c r="K31" i="5"/>
  <c r="K32" i="5"/>
  <c r="K33" i="5"/>
  <c r="K7" i="5"/>
  <c r="K15" i="5"/>
  <c r="K18" i="5"/>
  <c r="K34" i="5"/>
  <c r="K35" i="5"/>
  <c r="K36" i="5"/>
  <c r="K11" i="5"/>
  <c r="K8" i="5"/>
  <c r="K9" i="5"/>
  <c r="K13" i="5"/>
  <c r="K16" i="5"/>
  <c r="K14" i="5"/>
  <c r="K6" i="5"/>
  <c r="M17" i="1"/>
  <c r="M15" i="1"/>
  <c r="M12" i="1"/>
  <c r="M16" i="1"/>
  <c r="M8" i="1"/>
  <c r="M5" i="1"/>
  <c r="M10" i="1"/>
  <c r="M6" i="1"/>
  <c r="M4" i="1"/>
  <c r="M9" i="1"/>
  <c r="M14" i="1"/>
  <c r="M13" i="1"/>
  <c r="M11" i="1"/>
  <c r="M7" i="1"/>
  <c r="O17" i="1"/>
  <c r="O15" i="1"/>
  <c r="O12" i="1"/>
  <c r="O16" i="1"/>
  <c r="O8" i="1"/>
  <c r="O5" i="1"/>
  <c r="O10" i="1"/>
  <c r="O6" i="1"/>
  <c r="O4" i="1"/>
  <c r="O9" i="1"/>
  <c r="O14" i="1"/>
  <c r="O13" i="1"/>
  <c r="O11" i="1"/>
  <c r="O7" i="1"/>
  <c r="M5" i="5"/>
  <c r="M10" i="5"/>
  <c r="M4" i="5"/>
  <c r="M17" i="5"/>
  <c r="M28" i="5"/>
  <c r="M27" i="5"/>
  <c r="M19" i="5"/>
  <c r="M12" i="5"/>
  <c r="M29" i="5"/>
  <c r="M30" i="5"/>
  <c r="M31" i="5"/>
  <c r="M32" i="5"/>
  <c r="M33" i="5"/>
  <c r="M7" i="5"/>
  <c r="M15" i="5"/>
  <c r="M18" i="5"/>
  <c r="M34" i="5"/>
  <c r="M35" i="5"/>
  <c r="M36" i="5"/>
  <c r="M11" i="5"/>
  <c r="M8" i="5"/>
  <c r="M9" i="5"/>
  <c r="M13" i="5"/>
  <c r="M16" i="5"/>
  <c r="M14" i="5"/>
  <c r="M6" i="5"/>
  <c r="M7" i="2"/>
  <c r="M5" i="2"/>
  <c r="M18" i="2"/>
  <c r="M17" i="2"/>
  <c r="M22" i="2"/>
  <c r="M13" i="2"/>
  <c r="M21" i="2"/>
  <c r="M20" i="2"/>
  <c r="M16" i="2"/>
  <c r="M12" i="2"/>
  <c r="M9" i="2"/>
  <c r="M6" i="2"/>
  <c r="M11" i="2"/>
  <c r="M19" i="2"/>
  <c r="M10" i="2"/>
  <c r="M14" i="2"/>
  <c r="M15" i="2"/>
  <c r="M8" i="2"/>
  <c r="M4" i="2"/>
  <c r="O7" i="2"/>
  <c r="O5" i="2"/>
  <c r="O18" i="2"/>
  <c r="O17" i="2"/>
  <c r="O22" i="2"/>
  <c r="O13" i="2"/>
  <c r="O21" i="2"/>
  <c r="O20" i="2"/>
  <c r="O16" i="2"/>
  <c r="O12" i="2"/>
  <c r="O9" i="2"/>
  <c r="O6" i="2"/>
  <c r="O11" i="2"/>
  <c r="P11" i="2" s="1"/>
  <c r="O19" i="2"/>
  <c r="O10" i="2"/>
  <c r="O14" i="2"/>
  <c r="O15" i="2"/>
  <c r="O8" i="2"/>
  <c r="O4" i="2"/>
  <c r="M7" i="4"/>
  <c r="M4" i="4"/>
  <c r="M14" i="4"/>
  <c r="M17" i="4"/>
  <c r="M23" i="4"/>
  <c r="M8" i="4"/>
  <c r="M12" i="4"/>
  <c r="M6" i="4"/>
  <c r="M9" i="4"/>
  <c r="M11" i="4"/>
  <c r="M16" i="4"/>
  <c r="M24" i="4"/>
  <c r="M25" i="4"/>
  <c r="M13" i="4"/>
  <c r="M5" i="4"/>
  <c r="M15" i="4"/>
  <c r="M10" i="4"/>
  <c r="O7" i="4"/>
  <c r="O4" i="4"/>
  <c r="O14" i="4"/>
  <c r="O17" i="4"/>
  <c r="O23" i="4"/>
  <c r="O8" i="4"/>
  <c r="O12" i="4"/>
  <c r="O6" i="4"/>
  <c r="O9" i="4"/>
  <c r="O11" i="4"/>
  <c r="O16" i="4"/>
  <c r="O24" i="4"/>
  <c r="O25" i="4"/>
  <c r="O13" i="4"/>
  <c r="O5" i="4"/>
  <c r="O15" i="4"/>
  <c r="O10" i="4"/>
  <c r="O5" i="5"/>
  <c r="O10" i="5"/>
  <c r="O4" i="5"/>
  <c r="O17" i="5"/>
  <c r="O28" i="5"/>
  <c r="O27" i="5"/>
  <c r="O19" i="5"/>
  <c r="O12" i="5"/>
  <c r="O29" i="5"/>
  <c r="O30" i="5"/>
  <c r="O31" i="5"/>
  <c r="O32" i="5"/>
  <c r="O33" i="5"/>
  <c r="O7" i="5"/>
  <c r="O15" i="5"/>
  <c r="O18" i="5"/>
  <c r="O34" i="5"/>
  <c r="O35" i="5"/>
  <c r="O36" i="5"/>
  <c r="O11" i="5"/>
  <c r="O8" i="5"/>
  <c r="O9" i="5"/>
  <c r="O13" i="5"/>
  <c r="O16" i="5"/>
  <c r="O14" i="5"/>
  <c r="O6" i="5"/>
  <c r="I17" i="1"/>
  <c r="I15" i="1"/>
  <c r="I12" i="1"/>
  <c r="P12" i="1" s="1"/>
  <c r="I16" i="1"/>
  <c r="I8" i="1"/>
  <c r="I5" i="1"/>
  <c r="I10" i="1"/>
  <c r="P10" i="1" s="1"/>
  <c r="I6" i="1"/>
  <c r="I4" i="1"/>
  <c r="I9" i="1"/>
  <c r="I14" i="1"/>
  <c r="P14" i="1" s="1"/>
  <c r="I13" i="1"/>
  <c r="I11" i="1"/>
  <c r="I7" i="1"/>
  <c r="I7" i="2"/>
  <c r="I5" i="2"/>
  <c r="P5" i="2" s="1"/>
  <c r="I18" i="2"/>
  <c r="I17" i="2"/>
  <c r="P17" i="2" s="1"/>
  <c r="I22" i="2"/>
  <c r="I13" i="2"/>
  <c r="P13" i="2" s="1"/>
  <c r="I21" i="2"/>
  <c r="I20" i="2"/>
  <c r="P20" i="2" s="1"/>
  <c r="I16" i="2"/>
  <c r="I12" i="2"/>
  <c r="P12" i="2" s="1"/>
  <c r="I9" i="2"/>
  <c r="I6" i="2"/>
  <c r="P6" i="2" s="1"/>
  <c r="I11" i="2"/>
  <c r="I19" i="2"/>
  <c r="P19" i="2" s="1"/>
  <c r="I10" i="2"/>
  <c r="I14" i="2"/>
  <c r="P14" i="2" s="1"/>
  <c r="I15" i="2"/>
  <c r="I8" i="2"/>
  <c r="P8" i="2" s="1"/>
  <c r="I4" i="2"/>
  <c r="I7" i="4"/>
  <c r="I4" i="4"/>
  <c r="I14" i="4"/>
  <c r="I17" i="4"/>
  <c r="I23" i="4"/>
  <c r="I8" i="4"/>
  <c r="P8" i="4" s="1"/>
  <c r="I12" i="4"/>
  <c r="I6" i="4"/>
  <c r="P6" i="4" s="1"/>
  <c r="I9" i="4"/>
  <c r="P9" i="4" s="1"/>
  <c r="I11" i="4"/>
  <c r="P11" i="4" s="1"/>
  <c r="I16" i="4"/>
  <c r="I24" i="4"/>
  <c r="P24" i="4" s="1"/>
  <c r="I25" i="4"/>
  <c r="P25" i="4" s="1"/>
  <c r="I13" i="4"/>
  <c r="P13" i="4" s="1"/>
  <c r="I5" i="4"/>
  <c r="I15" i="4"/>
  <c r="P15" i="4" s="1"/>
  <c r="I10" i="4"/>
  <c r="I5" i="5"/>
  <c r="I10" i="5"/>
  <c r="I4" i="5"/>
  <c r="I17" i="5"/>
  <c r="I28" i="5"/>
  <c r="P28" i="5" s="1"/>
  <c r="I27" i="5"/>
  <c r="P27" i="5" s="1"/>
  <c r="I19" i="5"/>
  <c r="I12" i="5"/>
  <c r="I29" i="5"/>
  <c r="P29" i="5" s="1"/>
  <c r="I30" i="5"/>
  <c r="P30" i="5" s="1"/>
  <c r="I31" i="5"/>
  <c r="I32" i="5"/>
  <c r="I33" i="5"/>
  <c r="P33" i="5" s="1"/>
  <c r="I7" i="5"/>
  <c r="I15" i="5"/>
  <c r="I18" i="5"/>
  <c r="I34" i="5"/>
  <c r="P34" i="5" s="1"/>
  <c r="I35" i="5"/>
  <c r="I36" i="5"/>
  <c r="I11" i="5"/>
  <c r="I8" i="5"/>
  <c r="I9" i="5"/>
  <c r="I26" i="5"/>
  <c r="I13" i="5"/>
  <c r="I16" i="5"/>
  <c r="I14" i="5"/>
  <c r="I6" i="5"/>
  <c r="P7" i="1" l="1"/>
  <c r="P5" i="1"/>
  <c r="P11" i="1"/>
  <c r="P4" i="1"/>
  <c r="P8" i="1"/>
  <c r="P17" i="1"/>
  <c r="P9" i="1"/>
  <c r="P15" i="1"/>
  <c r="P13" i="1"/>
  <c r="P6" i="1"/>
  <c r="P16" i="1"/>
  <c r="P10" i="2"/>
  <c r="P9" i="2"/>
  <c r="P21" i="2"/>
  <c r="P18" i="2"/>
  <c r="P15" i="2"/>
  <c r="P16" i="2"/>
  <c r="P22" i="2"/>
  <c r="P7" i="2"/>
  <c r="P17" i="4"/>
  <c r="P5" i="4"/>
  <c r="P16" i="4"/>
  <c r="P12" i="4"/>
  <c r="P14" i="4"/>
  <c r="P4" i="4"/>
  <c r="P10" i="4"/>
  <c r="P8" i="5"/>
  <c r="P5" i="5"/>
  <c r="P9" i="5"/>
  <c r="P35" i="5"/>
  <c r="P7" i="5"/>
  <c r="P11" i="5"/>
  <c r="P18" i="5"/>
  <c r="P32" i="5"/>
  <c r="P12" i="5"/>
  <c r="P17" i="5"/>
  <c r="P6" i="5"/>
  <c r="P36" i="5"/>
  <c r="P15" i="5"/>
  <c r="P31" i="5"/>
  <c r="P19" i="5"/>
  <c r="P4" i="5"/>
  <c r="P13" i="5"/>
  <c r="P14" i="5"/>
  <c r="P16" i="5"/>
  <c r="P10" i="5"/>
</calcChain>
</file>

<file path=xl/sharedStrings.xml><?xml version="1.0" encoding="utf-8"?>
<sst xmlns="http://schemas.openxmlformats.org/spreadsheetml/2006/main" count="591" uniqueCount="270">
  <si>
    <t>Ф.И.О. участников</t>
  </si>
  <si>
    <t>кл.</t>
  </si>
  <si>
    <t>ОО</t>
  </si>
  <si>
    <t>Ф.И.О. учителя</t>
  </si>
  <si>
    <t>итог</t>
  </si>
  <si>
    <t>рейтинг</t>
  </si>
  <si>
    <t>балл</t>
  </si>
  <si>
    <t>сек.</t>
  </si>
  <si>
    <t>№ п/п</t>
  </si>
  <si>
    <t>теория max - 20</t>
  </si>
  <si>
    <t>гимнастика
max - 30</t>
  </si>
  <si>
    <t>спортивные игры
max - 25</t>
  </si>
  <si>
    <t>лёгкая атлетика
max - 25</t>
  </si>
  <si>
    <t>время.
сек.</t>
  </si>
  <si>
    <t>сумма балов</t>
  </si>
  <si>
    <t>оцен.
жюри</t>
  </si>
  <si>
    <t>оцен.
судей</t>
  </si>
  <si>
    <t>Фамилия</t>
  </si>
  <si>
    <t>Имя</t>
  </si>
  <si>
    <t>Отчество</t>
  </si>
  <si>
    <t>СВОДНАЯ по физической культуре 2024
7 – 8 класс (девушки)</t>
  </si>
  <si>
    <t>Нагибина</t>
  </si>
  <si>
    <t>Александра</t>
  </si>
  <si>
    <t>Михайловна</t>
  </si>
  <si>
    <t>СОШ с. Бобровка</t>
  </si>
  <si>
    <t>Лушникова</t>
  </si>
  <si>
    <t>Алина</t>
  </si>
  <si>
    <t>Дмитриевна</t>
  </si>
  <si>
    <t>ГБОУ СОШ сГеоргиевка</t>
  </si>
  <si>
    <t>Фенагеева</t>
  </si>
  <si>
    <t>Ева</t>
  </si>
  <si>
    <t>Ивановна</t>
  </si>
  <si>
    <t>Арина</t>
  </si>
  <si>
    <t>Алексеевна</t>
  </si>
  <si>
    <t>ГБОУ СОШ пос. Кинельский</t>
  </si>
  <si>
    <t>Екатерина</t>
  </si>
  <si>
    <t>Александровна</t>
  </si>
  <si>
    <t>Ахмерова</t>
  </si>
  <si>
    <t>Регина</t>
  </si>
  <si>
    <t>Ильнуровна</t>
  </si>
  <si>
    <t>ГБОУ СОШ пос. Комсомольский</t>
  </si>
  <si>
    <t>Николаева</t>
  </si>
  <si>
    <t>Дарья</t>
  </si>
  <si>
    <t>Антоновна</t>
  </si>
  <si>
    <t>Сергеевна</t>
  </si>
  <si>
    <t>ГБОУ СОШ с. Красносамарское</t>
  </si>
  <si>
    <t>Джебраилова</t>
  </si>
  <si>
    <t>Романовна</t>
  </si>
  <si>
    <t>Райденкова</t>
  </si>
  <si>
    <t>Салмина</t>
  </si>
  <si>
    <t>Полина</t>
  </si>
  <si>
    <t>ГБОУ СОШ с.Малая Малышевка</t>
  </si>
  <si>
    <t>Пильщикова</t>
  </si>
  <si>
    <t>Маргарита</t>
  </si>
  <si>
    <t>Юрьевна</t>
  </si>
  <si>
    <t>Джубандикова</t>
  </si>
  <si>
    <t>Диана</t>
  </si>
  <si>
    <t>Аскаровна</t>
  </si>
  <si>
    <t>ГБОУ СОШ с. Чубовка</t>
  </si>
  <si>
    <t>Носенко</t>
  </si>
  <si>
    <t>Денисовна</t>
  </si>
  <si>
    <t>ГБОУ СОШ №1 города Кинеля</t>
  </si>
  <si>
    <t>Игнатенко</t>
  </si>
  <si>
    <t>Валерия</t>
  </si>
  <si>
    <t>Андреевна</t>
  </si>
  <si>
    <t>Крыпаева</t>
  </si>
  <si>
    <t>Анастасия</t>
  </si>
  <si>
    <t>ГБОУ СОШ №2 п.г.т.Усть-Кинельский</t>
  </si>
  <si>
    <t>Филякина</t>
  </si>
  <si>
    <t>Алена</t>
  </si>
  <si>
    <t>Игоревна</t>
  </si>
  <si>
    <t>Ермакова</t>
  </si>
  <si>
    <t>Ксения</t>
  </si>
  <si>
    <t>Носова</t>
  </si>
  <si>
    <t>Харова</t>
  </si>
  <si>
    <t>Бутрова</t>
  </si>
  <si>
    <t>ГБОУ СОШ № 5 «ОЦ «Лидер» г.о. Кинель</t>
  </si>
  <si>
    <t>Лазарева</t>
  </si>
  <si>
    <t>Ольга</t>
  </si>
  <si>
    <t>Верховых</t>
  </si>
  <si>
    <t>Елизавета</t>
  </si>
  <si>
    <t>Ильинична</t>
  </si>
  <si>
    <t>Сулейманова</t>
  </si>
  <si>
    <t>Виктория</t>
  </si>
  <si>
    <t>Евгеньевна</t>
  </si>
  <si>
    <t>ГБОУ СОШ №7 г. Кинеля</t>
  </si>
  <si>
    <t>Попова</t>
  </si>
  <si>
    <t>Константиновна</t>
  </si>
  <si>
    <t>Тебякина</t>
  </si>
  <si>
    <t>Юлия</t>
  </si>
  <si>
    <t>ГБОУ СОШ № 8 п.г.т. Алексеевка г.о. Кинель</t>
  </si>
  <si>
    <t>Чекурова</t>
  </si>
  <si>
    <t>Малахова</t>
  </si>
  <si>
    <t>Кристина</t>
  </si>
  <si>
    <t>ГБОУ СОШ №8 п.г.т. Алексеевка г.о. Кинель</t>
  </si>
  <si>
    <t>Земскова</t>
  </si>
  <si>
    <t>ГБОУ СОШ № 9 г.Кинеля</t>
  </si>
  <si>
    <t>Еремина</t>
  </si>
  <si>
    <t>Щеткина</t>
  </si>
  <si>
    <t>ГБОУ СОШ №10 г.о.Кинель</t>
  </si>
  <si>
    <t>Быкова</t>
  </si>
  <si>
    <t>Николь</t>
  </si>
  <si>
    <t>ГБОУ СОШ №11 г. Кинеля</t>
  </si>
  <si>
    <t>Леонова</t>
  </si>
  <si>
    <t>Фарносова</t>
  </si>
  <si>
    <t>Мария</t>
  </si>
  <si>
    <t>ГБОУ СОШ №4 п.г.т. Алексеевка</t>
  </si>
  <si>
    <t>Михайлова Лариса Ивановна</t>
  </si>
  <si>
    <t>Артюкова Дарья Алексеевна</t>
  </si>
  <si>
    <t>Воронин Валерий Геннадиевич</t>
  </si>
  <si>
    <t>Воронин Александр Геннадьевич</t>
  </si>
  <si>
    <t>Глотова Надежда Владимировна</t>
  </si>
  <si>
    <t>Стуликов Николай Викторович</t>
  </si>
  <si>
    <t>Голбан Екатерина Викторовна</t>
  </si>
  <si>
    <t>Джубандикова Елена Витальевна</t>
  </si>
  <si>
    <t>Цацурян Роксана Александровна</t>
  </si>
  <si>
    <t>Ермилин Вячеслав Геннадьевич</t>
  </si>
  <si>
    <t>Гальцев Андрей Владимирович</t>
  </si>
  <si>
    <t>Дерябина Марина Александровна</t>
  </si>
  <si>
    <t>Быков Сергей Алексеевич</t>
  </si>
  <si>
    <t>Никонов Александр Геннадьевич</t>
  </si>
  <si>
    <t>Макаренков Артем Андреевич</t>
  </si>
  <si>
    <t>Макаренков Артём Андреевич</t>
  </si>
  <si>
    <t>Парфёнова Наталья Владимировна</t>
  </si>
  <si>
    <t>Егорова Александра Александровна</t>
  </si>
  <si>
    <t>Бутров Дмитрий Александрович</t>
  </si>
  <si>
    <t>СВОДНАЯ по физической культуре 2024
7 – 8 класс (юноши)</t>
  </si>
  <si>
    <t>Крюков</t>
  </si>
  <si>
    <t xml:space="preserve">Иван </t>
  </si>
  <si>
    <t>Владимирович</t>
  </si>
  <si>
    <t>ГБОУ СОШ с. Георгиевка</t>
  </si>
  <si>
    <t>Ряжев</t>
  </si>
  <si>
    <t>Павел</t>
  </si>
  <si>
    <t>Александрович</t>
  </si>
  <si>
    <t>Кирилл</t>
  </si>
  <si>
    <t xml:space="preserve">Власов </t>
  </si>
  <si>
    <t>Матвей</t>
  </si>
  <si>
    <t>Федорович</t>
  </si>
  <si>
    <t>Палкин</t>
  </si>
  <si>
    <t>Андрей</t>
  </si>
  <si>
    <t>Иванович</t>
  </si>
  <si>
    <t>Сергеевич</t>
  </si>
  <si>
    <t>Кузнецов</t>
  </si>
  <si>
    <t>Александр</t>
  </si>
  <si>
    <t xml:space="preserve">Добин </t>
  </si>
  <si>
    <t>Сергей</t>
  </si>
  <si>
    <t>Вакуленко</t>
  </si>
  <si>
    <t>Константин</t>
  </si>
  <si>
    <t>Максимович</t>
  </si>
  <si>
    <t xml:space="preserve">Матвеичев </t>
  </si>
  <si>
    <t>Семен</t>
  </si>
  <si>
    <t>Наумов</t>
  </si>
  <si>
    <t>Егор</t>
  </si>
  <si>
    <t>Алексеевич</t>
  </si>
  <si>
    <t>Московский</t>
  </si>
  <si>
    <t>Артем</t>
  </si>
  <si>
    <t>Денисович</t>
  </si>
  <si>
    <t>Федорчатенко</t>
  </si>
  <si>
    <t>Феликс</t>
  </si>
  <si>
    <t>Тугузбаев</t>
  </si>
  <si>
    <t>Арслан</t>
  </si>
  <si>
    <t>Урунбекович</t>
  </si>
  <si>
    <t>Баландин</t>
  </si>
  <si>
    <t>Дмитриевич</t>
  </si>
  <si>
    <t>Кочетов</t>
  </si>
  <si>
    <t>Олегович</t>
  </si>
  <si>
    <t>Балаев</t>
  </si>
  <si>
    <t>Никита</t>
  </si>
  <si>
    <t>Андреевич</t>
  </si>
  <si>
    <t>Зубец</t>
  </si>
  <si>
    <t>Игоревич</t>
  </si>
  <si>
    <t xml:space="preserve">Исаев </t>
  </si>
  <si>
    <t xml:space="preserve">Артём </t>
  </si>
  <si>
    <t xml:space="preserve">Кусакин </t>
  </si>
  <si>
    <t xml:space="preserve">Кирилл </t>
  </si>
  <si>
    <t>Константинович</t>
  </si>
  <si>
    <t>Мусин</t>
  </si>
  <si>
    <t>Евгеньевич</t>
  </si>
  <si>
    <t>Галкин</t>
  </si>
  <si>
    <t>Абраамян</t>
  </si>
  <si>
    <t>Мартин</t>
  </si>
  <si>
    <t>Оганнесович</t>
  </si>
  <si>
    <t>СВОДНАЯ по физической культуре 2024
9 – 11 класс (девушки)</t>
  </si>
  <si>
    <t>Москаленко</t>
  </si>
  <si>
    <t>Смолякова Наталья Александровна</t>
  </si>
  <si>
    <t>Юртайкина</t>
  </si>
  <si>
    <t>Анатольевна</t>
  </si>
  <si>
    <t>Орлова</t>
  </si>
  <si>
    <t xml:space="preserve">Юсупова </t>
  </si>
  <si>
    <t xml:space="preserve">Софья </t>
  </si>
  <si>
    <t>Исматулловна</t>
  </si>
  <si>
    <t>Жасмин</t>
  </si>
  <si>
    <t>Крайнова</t>
  </si>
  <si>
    <t>Юленкова</t>
  </si>
  <si>
    <t>Филиппова</t>
  </si>
  <si>
    <t xml:space="preserve">Анастасия </t>
  </si>
  <si>
    <t>Лобачева</t>
  </si>
  <si>
    <t>Владислава</t>
  </si>
  <si>
    <t>Владимировна</t>
  </si>
  <si>
    <t>Гогчян Эмануел Самвелович</t>
  </si>
  <si>
    <t>Раевская</t>
  </si>
  <si>
    <t>Тимофейчук</t>
  </si>
  <si>
    <t>Алиса</t>
  </si>
  <si>
    <t>Вадимовна</t>
  </si>
  <si>
    <t>Зеленцова</t>
  </si>
  <si>
    <t>Татьяна</t>
  </si>
  <si>
    <t>Ролдугин Евгений Николаевич</t>
  </si>
  <si>
    <t>Патай</t>
  </si>
  <si>
    <t>Максимовна</t>
  </si>
  <si>
    <t>Годзелых</t>
  </si>
  <si>
    <t>Виталина</t>
  </si>
  <si>
    <t>Гражданкина</t>
  </si>
  <si>
    <t>Губанова</t>
  </si>
  <si>
    <t>Горбанева</t>
  </si>
  <si>
    <t>Николаевна</t>
  </si>
  <si>
    <t xml:space="preserve">Головина </t>
  </si>
  <si>
    <t xml:space="preserve">Виктория </t>
  </si>
  <si>
    <t>Викторовна</t>
  </si>
  <si>
    <t xml:space="preserve">Имашова </t>
  </si>
  <si>
    <t xml:space="preserve">Мария </t>
  </si>
  <si>
    <t>Доробова</t>
  </si>
  <si>
    <t>Ашрафхоновна</t>
  </si>
  <si>
    <t>Гриднева</t>
  </si>
  <si>
    <t>Витальевна</t>
  </si>
  <si>
    <t>Обумов Илья Валерьевич</t>
  </si>
  <si>
    <t>Федотова</t>
  </si>
  <si>
    <t>Вероника</t>
  </si>
  <si>
    <t>СВОДНАЯ по физической культуре 2024
9 - 11 класс (юноши)</t>
  </si>
  <si>
    <t>Стрельников</t>
  </si>
  <si>
    <t xml:space="preserve">Калентьев </t>
  </si>
  <si>
    <t>Иван</t>
  </si>
  <si>
    <t>Черников</t>
  </si>
  <si>
    <t>Герман</t>
  </si>
  <si>
    <t>Мартынов</t>
  </si>
  <si>
    <t>Александроич</t>
  </si>
  <si>
    <t>Сидоров</t>
  </si>
  <si>
    <t>Дмитрий</t>
  </si>
  <si>
    <t xml:space="preserve">Самойлов </t>
  </si>
  <si>
    <t xml:space="preserve">Даниил </t>
  </si>
  <si>
    <t>Викторович</t>
  </si>
  <si>
    <t xml:space="preserve">Храмов </t>
  </si>
  <si>
    <t>Николай</t>
  </si>
  <si>
    <t>Николаевич</t>
  </si>
  <si>
    <t xml:space="preserve">Палкин </t>
  </si>
  <si>
    <t>Серафим</t>
  </si>
  <si>
    <t>Юленков</t>
  </si>
  <si>
    <t>Максим</t>
  </si>
  <si>
    <t>Ненашев</t>
  </si>
  <si>
    <t>Аркадий</t>
  </si>
  <si>
    <t>Крылов</t>
  </si>
  <si>
    <t>Савелий</t>
  </si>
  <si>
    <t>Батов</t>
  </si>
  <si>
    <t xml:space="preserve">Панферов </t>
  </si>
  <si>
    <t>Андриасян</t>
  </si>
  <si>
    <t>Романович</t>
  </si>
  <si>
    <t>Цыпин</t>
  </si>
  <si>
    <t>Орлов</t>
  </si>
  <si>
    <t>Давыдов Дмитрий Геннадьевич</t>
  </si>
  <si>
    <t>Карпов</t>
  </si>
  <si>
    <t>Витальевич</t>
  </si>
  <si>
    <t>Козлов</t>
  </si>
  <si>
    <t>Арсений</t>
  </si>
  <si>
    <t>Быданов</t>
  </si>
  <si>
    <t>Самойлов</t>
  </si>
  <si>
    <t xml:space="preserve">Высоцкий </t>
  </si>
  <si>
    <t xml:space="preserve">Козекаев </t>
  </si>
  <si>
    <t xml:space="preserve">Данила </t>
  </si>
  <si>
    <t xml:space="preserve">Сухарев </t>
  </si>
  <si>
    <t>Волков</t>
  </si>
  <si>
    <t>ГБОУ СОШ № 8 п.г.т. Алексеевка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</si>
</sst>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A24" workbookViewId="0">
      <selection activeCell="A18" sqref="A18"/>
    </sheetView>
  </sheetViews>
  <sheetFormatPr defaultRowHeight="15" x14ac:dyDescent="0.25"/>
  <cols>
    <col min="2" max="2" width="20.42578125" customWidth="1"/>
    <col min="3" max="3" width="18.85546875" customWidth="1"/>
    <col min="4" max="4" width="19" customWidth="1"/>
    <col min="6" max="6" width="17.42578125" customWidth="1"/>
    <col min="7" max="7" width="17.5703125" customWidth="1"/>
  </cols>
  <sheetData>
    <row r="1" spans="1:17" ht="75" customHeight="1" x14ac:dyDescent="0.45">
      <c r="A1" s="44" t="s">
        <v>227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38.25" customHeight="1" x14ac:dyDescent="0.25">
      <c r="A2" s="39" t="s">
        <v>8</v>
      </c>
      <c r="B2" s="41" t="s">
        <v>0</v>
      </c>
      <c r="C2" s="42"/>
      <c r="D2" s="43"/>
      <c r="E2" s="45" t="s">
        <v>1</v>
      </c>
      <c r="F2" s="45" t="s">
        <v>2</v>
      </c>
      <c r="G2" s="45" t="s">
        <v>3</v>
      </c>
      <c r="H2" s="45" t="s">
        <v>9</v>
      </c>
      <c r="I2" s="45"/>
      <c r="J2" s="45" t="s">
        <v>10</v>
      </c>
      <c r="K2" s="45"/>
      <c r="L2" s="45" t="s">
        <v>11</v>
      </c>
      <c r="M2" s="45"/>
      <c r="N2" s="45" t="s">
        <v>12</v>
      </c>
      <c r="O2" s="45"/>
      <c r="P2" s="1" t="s">
        <v>4</v>
      </c>
      <c r="Q2" s="45" t="s">
        <v>5</v>
      </c>
    </row>
    <row r="3" spans="1:17" ht="30" x14ac:dyDescent="0.25">
      <c r="A3" s="40"/>
      <c r="B3" s="15" t="s">
        <v>17</v>
      </c>
      <c r="C3" s="5" t="s">
        <v>18</v>
      </c>
      <c r="D3" s="5" t="s">
        <v>19</v>
      </c>
      <c r="E3" s="39"/>
      <c r="F3" s="39"/>
      <c r="G3" s="39"/>
      <c r="H3" s="1" t="s">
        <v>15</v>
      </c>
      <c r="I3" s="1" t="s">
        <v>6</v>
      </c>
      <c r="J3" s="1" t="s">
        <v>16</v>
      </c>
      <c r="K3" s="1" t="s">
        <v>6</v>
      </c>
      <c r="L3" s="1" t="s">
        <v>7</v>
      </c>
      <c r="M3" s="1" t="s">
        <v>6</v>
      </c>
      <c r="N3" s="1" t="s">
        <v>13</v>
      </c>
      <c r="O3" s="1" t="s">
        <v>6</v>
      </c>
      <c r="P3" s="1" t="s">
        <v>14</v>
      </c>
      <c r="Q3" s="45"/>
    </row>
    <row r="4" spans="1:17" ht="45" x14ac:dyDescent="0.25">
      <c r="A4" s="6">
        <v>1</v>
      </c>
      <c r="B4" s="18" t="s">
        <v>258</v>
      </c>
      <c r="C4" s="18" t="s">
        <v>143</v>
      </c>
      <c r="D4" s="18" t="s">
        <v>259</v>
      </c>
      <c r="E4" s="18">
        <v>10</v>
      </c>
      <c r="F4" s="29" t="s">
        <v>76</v>
      </c>
      <c r="G4" s="29" t="s">
        <v>118</v>
      </c>
      <c r="H4" s="33">
        <v>21.25</v>
      </c>
      <c r="I4" s="1">
        <f>20*H4/49</f>
        <v>8.6734693877551017</v>
      </c>
      <c r="J4" s="1">
        <v>7.33</v>
      </c>
      <c r="K4" s="1">
        <f>30*J4/8.57</f>
        <v>25.659276546091014</v>
      </c>
      <c r="L4" s="32">
        <v>29.4</v>
      </c>
      <c r="M4" s="1">
        <f>25*29.4/L4</f>
        <v>25</v>
      </c>
      <c r="N4" s="32">
        <v>229</v>
      </c>
      <c r="O4" s="1">
        <f>25*229/N4</f>
        <v>25</v>
      </c>
      <c r="P4" s="1">
        <f>I4+K4+M4+O4</f>
        <v>84.332745933846113</v>
      </c>
      <c r="Q4" s="1"/>
    </row>
    <row r="5" spans="1:17" ht="45" x14ac:dyDescent="0.25">
      <c r="A5" s="6">
        <v>2</v>
      </c>
      <c r="B5" s="17" t="s">
        <v>243</v>
      </c>
      <c r="C5" s="17" t="s">
        <v>244</v>
      </c>
      <c r="D5" s="17" t="s">
        <v>140</v>
      </c>
      <c r="E5" s="17">
        <v>9</v>
      </c>
      <c r="F5" s="17" t="s">
        <v>45</v>
      </c>
      <c r="G5" s="17" t="s">
        <v>112</v>
      </c>
      <c r="H5" s="7">
        <v>13</v>
      </c>
      <c r="I5" s="10">
        <f>20*H5/49</f>
        <v>5.3061224489795915</v>
      </c>
      <c r="J5" s="1">
        <v>8.1</v>
      </c>
      <c r="K5" s="10">
        <f>30*J5/8.57</f>
        <v>28.354725787631271</v>
      </c>
      <c r="L5" s="1">
        <v>29.5</v>
      </c>
      <c r="M5" s="10">
        <f>25*29.4/L5</f>
        <v>24.915254237288135</v>
      </c>
      <c r="N5" s="1">
        <v>240</v>
      </c>
      <c r="O5" s="10">
        <f>25*229/N5</f>
        <v>23.854166666666668</v>
      </c>
      <c r="P5" s="34">
        <f>I5+K5+M5+O5</f>
        <v>82.43026914056567</v>
      </c>
      <c r="Q5" s="1"/>
    </row>
    <row r="6" spans="1:17" ht="47.25" x14ac:dyDescent="0.25">
      <c r="A6" s="6">
        <v>3</v>
      </c>
      <c r="B6" s="16" t="s">
        <v>255</v>
      </c>
      <c r="C6" s="16" t="s">
        <v>167</v>
      </c>
      <c r="D6" s="16" t="s">
        <v>133</v>
      </c>
      <c r="E6" s="16">
        <v>10</v>
      </c>
      <c r="F6" s="16" t="s">
        <v>67</v>
      </c>
      <c r="G6" s="16" t="s">
        <v>116</v>
      </c>
      <c r="H6" s="7">
        <v>18</v>
      </c>
      <c r="I6" s="10">
        <f>20*H6/49</f>
        <v>7.3469387755102042</v>
      </c>
      <c r="J6" s="1">
        <v>7.63</v>
      </c>
      <c r="K6" s="10">
        <f>30*J6/8.57</f>
        <v>26.709451575262545</v>
      </c>
      <c r="L6" s="1">
        <v>39.4</v>
      </c>
      <c r="M6" s="10">
        <f>25*29.4/L6</f>
        <v>18.654822335025383</v>
      </c>
      <c r="N6" s="1">
        <v>231</v>
      </c>
      <c r="O6" s="10">
        <f>25*229/N6</f>
        <v>24.783549783549784</v>
      </c>
      <c r="P6" s="34">
        <f>I6+K6+M6+O6</f>
        <v>77.494762469347918</v>
      </c>
      <c r="Q6" s="1"/>
    </row>
    <row r="7" spans="1:17" ht="30" x14ac:dyDescent="0.25">
      <c r="A7" s="6">
        <v>4</v>
      </c>
      <c r="B7" s="17" t="s">
        <v>228</v>
      </c>
      <c r="C7" s="17" t="s">
        <v>136</v>
      </c>
      <c r="D7" s="17" t="s">
        <v>170</v>
      </c>
      <c r="E7" s="17">
        <v>9</v>
      </c>
      <c r="F7" s="17" t="s">
        <v>24</v>
      </c>
      <c r="G7" s="17" t="s">
        <v>107</v>
      </c>
      <c r="H7" s="7">
        <v>13.5</v>
      </c>
      <c r="I7" s="10">
        <f>20*H7/49</f>
        <v>5.5102040816326534</v>
      </c>
      <c r="J7" s="1">
        <v>7.55</v>
      </c>
      <c r="K7" s="10">
        <f>30*J7/8.57</f>
        <v>26.429404900816802</v>
      </c>
      <c r="L7" s="1">
        <v>37.5</v>
      </c>
      <c r="M7" s="10">
        <f>25*29.4/L7</f>
        <v>19.600000000000001</v>
      </c>
      <c r="N7" s="1">
        <v>231</v>
      </c>
      <c r="O7" s="10">
        <f>25*229/N7</f>
        <v>24.783549783549784</v>
      </c>
      <c r="P7" s="34">
        <f>I7+K7+M7+O7</f>
        <v>76.323158765999239</v>
      </c>
      <c r="Q7" s="1"/>
    </row>
    <row r="8" spans="1:17" ht="45" x14ac:dyDescent="0.25">
      <c r="A8" s="6">
        <v>5</v>
      </c>
      <c r="B8" s="17" t="s">
        <v>240</v>
      </c>
      <c r="C8" s="17" t="s">
        <v>241</v>
      </c>
      <c r="D8" s="17" t="s">
        <v>242</v>
      </c>
      <c r="E8" s="17">
        <v>9</v>
      </c>
      <c r="F8" s="17" t="s">
        <v>45</v>
      </c>
      <c r="G8" s="17" t="s">
        <v>112</v>
      </c>
      <c r="H8" s="7">
        <v>10</v>
      </c>
      <c r="I8" s="10">
        <f>20*H8/49</f>
        <v>4.0816326530612246</v>
      </c>
      <c r="J8" s="1">
        <v>7.93</v>
      </c>
      <c r="K8" s="10">
        <f>30*J8/8.57</f>
        <v>27.759626604434068</v>
      </c>
      <c r="L8" s="1">
        <v>35.799999999999997</v>
      </c>
      <c r="M8" s="10">
        <f>25*29.4/L8</f>
        <v>20.530726256983243</v>
      </c>
      <c r="N8" s="1">
        <v>242</v>
      </c>
      <c r="O8" s="10">
        <f>25*229/N8</f>
        <v>23.65702479338843</v>
      </c>
      <c r="P8" s="34">
        <f>I8+K8+M8+O8</f>
        <v>76.029010307866969</v>
      </c>
      <c r="Q8" s="1"/>
    </row>
    <row r="9" spans="1:17" ht="31.5" customHeight="1" x14ac:dyDescent="0.25">
      <c r="A9" s="6">
        <v>6</v>
      </c>
      <c r="B9" s="18" t="s">
        <v>260</v>
      </c>
      <c r="C9" s="18" t="s">
        <v>261</v>
      </c>
      <c r="D9" s="18" t="s">
        <v>165</v>
      </c>
      <c r="E9" s="18">
        <v>10</v>
      </c>
      <c r="F9" s="29" t="s">
        <v>76</v>
      </c>
      <c r="G9" s="29" t="s">
        <v>118</v>
      </c>
      <c r="H9" s="7">
        <v>20</v>
      </c>
      <c r="I9" s="10">
        <f>20*H9/49</f>
        <v>8.1632653061224492</v>
      </c>
      <c r="J9" s="1">
        <v>7.4</v>
      </c>
      <c r="K9" s="10">
        <f>30*J9/8.57</f>
        <v>25.904317386231039</v>
      </c>
      <c r="L9" s="1">
        <v>37.700000000000003</v>
      </c>
      <c r="M9" s="10">
        <f>25*29.4/L9</f>
        <v>19.49602122015915</v>
      </c>
      <c r="N9" s="1">
        <v>283</v>
      </c>
      <c r="O9" s="10">
        <f>25*229/N9</f>
        <v>20.229681978798588</v>
      </c>
      <c r="P9" s="34">
        <f>I9+K9+M9+O9</f>
        <v>73.793285891311228</v>
      </c>
      <c r="Q9" s="1"/>
    </row>
    <row r="10" spans="1:17" ht="33" customHeight="1" x14ac:dyDescent="0.25">
      <c r="A10" s="6">
        <v>7</v>
      </c>
      <c r="B10" s="16" t="s">
        <v>253</v>
      </c>
      <c r="C10" s="16" t="s">
        <v>155</v>
      </c>
      <c r="D10" s="16" t="s">
        <v>254</v>
      </c>
      <c r="E10" s="16">
        <v>9</v>
      </c>
      <c r="F10" s="16" t="s">
        <v>67</v>
      </c>
      <c r="G10" s="16" t="s">
        <v>116</v>
      </c>
      <c r="H10" s="33">
        <v>21.25</v>
      </c>
      <c r="I10" s="10">
        <f>20*H10/49</f>
        <v>8.6734693877551017</v>
      </c>
      <c r="J10" s="1">
        <v>8.23</v>
      </c>
      <c r="K10" s="10">
        <f>30*J10/8.57</f>
        <v>28.809801633605602</v>
      </c>
      <c r="L10" s="1">
        <v>56.4</v>
      </c>
      <c r="M10" s="10">
        <f>25*29.4/L10</f>
        <v>13.031914893617021</v>
      </c>
      <c r="N10" s="1">
        <v>274</v>
      </c>
      <c r="O10" s="10">
        <f>25*229/N10</f>
        <v>20.894160583941606</v>
      </c>
      <c r="P10" s="34">
        <f>I10+K10+M10+O10</f>
        <v>71.409346498919334</v>
      </c>
      <c r="Q10" s="1"/>
    </row>
    <row r="11" spans="1:17" ht="45" x14ac:dyDescent="0.25">
      <c r="A11" s="6">
        <v>8</v>
      </c>
      <c r="B11" s="17" t="s">
        <v>264</v>
      </c>
      <c r="C11" s="17" t="s">
        <v>174</v>
      </c>
      <c r="D11" s="17" t="s">
        <v>129</v>
      </c>
      <c r="E11" s="17">
        <v>9</v>
      </c>
      <c r="F11" s="17" t="s">
        <v>94</v>
      </c>
      <c r="G11" s="17" t="s">
        <v>121</v>
      </c>
      <c r="H11" s="37">
        <v>14.75</v>
      </c>
      <c r="I11" s="10">
        <f>20*H11/49</f>
        <v>6.0204081632653059</v>
      </c>
      <c r="J11" s="1">
        <v>8.15</v>
      </c>
      <c r="K11" s="10">
        <f>30*J11/8.57</f>
        <v>28.52975495915986</v>
      </c>
      <c r="L11" s="1">
        <v>57.1</v>
      </c>
      <c r="M11" s="10">
        <f>25*29.4/L11</f>
        <v>12.872154115586691</v>
      </c>
      <c r="N11" s="1">
        <v>244</v>
      </c>
      <c r="O11" s="10">
        <f>25*229/N11</f>
        <v>23.46311475409836</v>
      </c>
      <c r="P11" s="34">
        <f>I11+K11+M11+O11</f>
        <v>70.885431992110213</v>
      </c>
      <c r="Q11" s="1"/>
    </row>
    <row r="12" spans="1:17" ht="45" x14ac:dyDescent="0.25">
      <c r="A12" s="6">
        <v>9</v>
      </c>
      <c r="B12" s="18" t="s">
        <v>235</v>
      </c>
      <c r="C12" s="18" t="s">
        <v>236</v>
      </c>
      <c r="D12" s="18" t="s">
        <v>141</v>
      </c>
      <c r="E12" s="18">
        <v>10</v>
      </c>
      <c r="F12" s="17" t="s">
        <v>34</v>
      </c>
      <c r="G12" s="17" t="s">
        <v>110</v>
      </c>
      <c r="H12" s="7">
        <v>14</v>
      </c>
      <c r="I12" s="10">
        <f>20*H12/49</f>
        <v>5.7142857142857144</v>
      </c>
      <c r="J12" s="1">
        <v>8.35</v>
      </c>
      <c r="K12" s="10">
        <f>30*J12/8.57</f>
        <v>29.229871645274212</v>
      </c>
      <c r="L12" s="1">
        <v>50.8</v>
      </c>
      <c r="M12" s="10">
        <f>25*29.4/L12</f>
        <v>14.468503937007874</v>
      </c>
      <c r="N12" s="1">
        <v>278</v>
      </c>
      <c r="O12" s="10">
        <f>25*229/N12</f>
        <v>20.593525179856115</v>
      </c>
      <c r="P12" s="34">
        <f>I12+K12+M12+O12</f>
        <v>70.00618647642392</v>
      </c>
      <c r="Q12" s="1"/>
    </row>
    <row r="13" spans="1:17" ht="31.5" x14ac:dyDescent="0.25">
      <c r="A13" s="6">
        <v>10</v>
      </c>
      <c r="B13" s="16" t="s">
        <v>263</v>
      </c>
      <c r="C13" s="16" t="s">
        <v>246</v>
      </c>
      <c r="D13" s="16" t="s">
        <v>177</v>
      </c>
      <c r="E13" s="16">
        <v>11</v>
      </c>
      <c r="F13" s="16" t="s">
        <v>85</v>
      </c>
      <c r="G13" s="16" t="s">
        <v>119</v>
      </c>
      <c r="H13" s="37">
        <v>16</v>
      </c>
      <c r="I13" s="10">
        <f>20*H13/49</f>
        <v>6.5306122448979593</v>
      </c>
      <c r="J13" s="32">
        <v>8.57</v>
      </c>
      <c r="K13" s="10">
        <f>30*J13/8.57</f>
        <v>30</v>
      </c>
      <c r="L13" s="38">
        <v>52.4</v>
      </c>
      <c r="M13" s="10">
        <f>25*29.4/L13</f>
        <v>14.026717557251908</v>
      </c>
      <c r="N13" s="38">
        <v>319</v>
      </c>
      <c r="O13" s="10">
        <f>25*229/N13</f>
        <v>17.946708463949843</v>
      </c>
      <c r="P13" s="34">
        <f>I13+K13+M13+O13</f>
        <v>68.504038266099712</v>
      </c>
      <c r="Q13" s="1"/>
    </row>
    <row r="14" spans="1:17" ht="31.5" x14ac:dyDescent="0.25">
      <c r="A14" s="6">
        <v>11</v>
      </c>
      <c r="B14" s="16" t="s">
        <v>262</v>
      </c>
      <c r="C14" s="16" t="s">
        <v>230</v>
      </c>
      <c r="D14" s="16" t="s">
        <v>177</v>
      </c>
      <c r="E14" s="16">
        <v>10</v>
      </c>
      <c r="F14" s="16" t="s">
        <v>85</v>
      </c>
      <c r="G14" s="16" t="s">
        <v>119</v>
      </c>
      <c r="H14" s="7">
        <v>11.25</v>
      </c>
      <c r="I14" s="10">
        <f>20*H14/49</f>
        <v>4.591836734693878</v>
      </c>
      <c r="J14" s="1">
        <v>7.93</v>
      </c>
      <c r="K14" s="10">
        <f>30*J14/8.57</f>
        <v>27.759626604434068</v>
      </c>
      <c r="L14" s="1">
        <v>47.2</v>
      </c>
      <c r="M14" s="10">
        <f>25*29.4/L14</f>
        <v>15.572033898305083</v>
      </c>
      <c r="N14" s="1">
        <v>286</v>
      </c>
      <c r="O14" s="10">
        <f>25*229/N14</f>
        <v>20.017482517482517</v>
      </c>
      <c r="P14" s="34">
        <f>I14+K14+M14+O14</f>
        <v>67.940979754915546</v>
      </c>
      <c r="Q14" s="1"/>
    </row>
    <row r="15" spans="1:17" ht="45" x14ac:dyDescent="0.25">
      <c r="A15" s="6">
        <v>12</v>
      </c>
      <c r="B15" s="18" t="s">
        <v>233</v>
      </c>
      <c r="C15" s="18" t="s">
        <v>152</v>
      </c>
      <c r="D15" s="18" t="s">
        <v>234</v>
      </c>
      <c r="E15" s="18">
        <v>10</v>
      </c>
      <c r="F15" s="17" t="s">
        <v>34</v>
      </c>
      <c r="G15" s="17" t="s">
        <v>110</v>
      </c>
      <c r="H15" s="7">
        <v>6.5</v>
      </c>
      <c r="I15" s="10">
        <f>20*H15/49</f>
        <v>2.6530612244897958</v>
      </c>
      <c r="J15" s="1">
        <v>7.25</v>
      </c>
      <c r="K15" s="10">
        <f>30*J15/8.57</f>
        <v>25.379229871645272</v>
      </c>
      <c r="L15" s="1">
        <v>49</v>
      </c>
      <c r="M15" s="10">
        <f>25*29.4/L15</f>
        <v>15</v>
      </c>
      <c r="N15" s="1">
        <v>230</v>
      </c>
      <c r="O15" s="10">
        <f>25*229/N15</f>
        <v>24.891304347826086</v>
      </c>
      <c r="P15" s="34">
        <f>I15+K15+M15+O15</f>
        <v>67.923595443961148</v>
      </c>
      <c r="Q15" s="1"/>
    </row>
    <row r="16" spans="1:17" ht="47.25" x14ac:dyDescent="0.25">
      <c r="A16" s="6">
        <v>13</v>
      </c>
      <c r="B16" s="16" t="s">
        <v>237</v>
      </c>
      <c r="C16" s="18" t="s">
        <v>238</v>
      </c>
      <c r="D16" s="18" t="s">
        <v>239</v>
      </c>
      <c r="E16" s="16">
        <v>10</v>
      </c>
      <c r="F16" s="16" t="s">
        <v>40</v>
      </c>
      <c r="G16" s="16" t="s">
        <v>111</v>
      </c>
      <c r="H16" s="7">
        <v>15.25</v>
      </c>
      <c r="I16" s="10">
        <f>20*H16/49</f>
        <v>6.2244897959183669</v>
      </c>
      <c r="J16" s="38">
        <v>7.4</v>
      </c>
      <c r="K16" s="10">
        <f>30*J16/8.57</f>
        <v>25.904317386231039</v>
      </c>
      <c r="L16" s="1">
        <v>49.3</v>
      </c>
      <c r="M16" s="10">
        <f>25*29.4/L16</f>
        <v>14.908722109533469</v>
      </c>
      <c r="N16" s="1">
        <v>289</v>
      </c>
      <c r="O16" s="10">
        <f>25*229/N16</f>
        <v>19.80968858131488</v>
      </c>
      <c r="P16" s="34">
        <f>I16+K16+M16+O16</f>
        <v>66.84721787299776</v>
      </c>
      <c r="Q16" s="1"/>
    </row>
    <row r="17" spans="1:17" ht="45" x14ac:dyDescent="0.25">
      <c r="A17" s="6">
        <v>14</v>
      </c>
      <c r="B17" s="17" t="s">
        <v>231</v>
      </c>
      <c r="C17" s="17" t="s">
        <v>232</v>
      </c>
      <c r="D17" s="17" t="s">
        <v>170</v>
      </c>
      <c r="E17" s="17">
        <v>9</v>
      </c>
      <c r="F17" s="17" t="s">
        <v>130</v>
      </c>
      <c r="G17" s="17" t="s">
        <v>184</v>
      </c>
      <c r="H17" s="7">
        <v>7.75</v>
      </c>
      <c r="I17" s="10">
        <f>20*H17/49</f>
        <v>3.1632653061224492</v>
      </c>
      <c r="J17" s="1">
        <v>6.97</v>
      </c>
      <c r="K17" s="10">
        <f>30*J17/8.57</f>
        <v>24.399066511085181</v>
      </c>
      <c r="L17" s="1">
        <v>44.2</v>
      </c>
      <c r="M17" s="10">
        <f>25*29.4/L17</f>
        <v>16.628959276018097</v>
      </c>
      <c r="N17" s="1">
        <v>281</v>
      </c>
      <c r="O17" s="10">
        <f>25*229/N17</f>
        <v>20.373665480427047</v>
      </c>
      <c r="P17" s="34">
        <f>I17+K17+M17+O17</f>
        <v>64.564956573652779</v>
      </c>
      <c r="Q17" s="1"/>
    </row>
    <row r="18" spans="1:17" ht="15.75" x14ac:dyDescent="0.25">
      <c r="A18" s="1"/>
      <c r="B18" s="2"/>
      <c r="C18" s="2"/>
      <c r="D18" s="2"/>
      <c r="E18" s="3"/>
      <c r="F18" s="2"/>
      <c r="G18" s="2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45" x14ac:dyDescent="0.25">
      <c r="A19" s="6">
        <v>1</v>
      </c>
      <c r="B19" s="17" t="s">
        <v>229</v>
      </c>
      <c r="C19" s="17" t="s">
        <v>230</v>
      </c>
      <c r="D19" s="17" t="s">
        <v>133</v>
      </c>
      <c r="E19" s="17">
        <v>9</v>
      </c>
      <c r="F19" s="17" t="s">
        <v>130</v>
      </c>
      <c r="G19" s="17" t="s">
        <v>184</v>
      </c>
      <c r="H19" s="7">
        <v>13.25</v>
      </c>
      <c r="I19" s="1"/>
      <c r="J19" s="1">
        <v>6</v>
      </c>
      <c r="K19" s="1"/>
      <c r="L19" s="1">
        <v>0</v>
      </c>
      <c r="M19" s="1"/>
      <c r="N19" s="1">
        <v>0</v>
      </c>
      <c r="O19" s="1"/>
      <c r="P19" s="1"/>
      <c r="Q19" s="1"/>
    </row>
    <row r="20" spans="1:17" ht="45" x14ac:dyDescent="0.25">
      <c r="A20" s="6">
        <v>2</v>
      </c>
      <c r="B20" s="17" t="s">
        <v>245</v>
      </c>
      <c r="C20" s="17" t="s">
        <v>246</v>
      </c>
      <c r="D20" s="17" t="s">
        <v>168</v>
      </c>
      <c r="E20" s="17">
        <v>11</v>
      </c>
      <c r="F20" s="17" t="s">
        <v>45</v>
      </c>
      <c r="G20" s="17" t="s">
        <v>112</v>
      </c>
      <c r="H20" s="7">
        <v>18.5</v>
      </c>
      <c r="I20" s="1"/>
      <c r="J20" s="1">
        <v>6</v>
      </c>
      <c r="K20" s="1"/>
      <c r="L20" s="1">
        <v>0</v>
      </c>
      <c r="M20" s="1"/>
      <c r="N20" s="1">
        <v>0</v>
      </c>
      <c r="O20" s="1"/>
      <c r="P20" s="1"/>
      <c r="Q20" s="1"/>
    </row>
    <row r="21" spans="1:17" ht="45" x14ac:dyDescent="0.25">
      <c r="A21" s="6">
        <v>3</v>
      </c>
      <c r="B21" s="17" t="s">
        <v>247</v>
      </c>
      <c r="C21" s="17" t="s">
        <v>248</v>
      </c>
      <c r="D21" s="17" t="s">
        <v>133</v>
      </c>
      <c r="E21" s="17">
        <v>9</v>
      </c>
      <c r="F21" s="17" t="s">
        <v>51</v>
      </c>
      <c r="G21" s="17" t="s">
        <v>113</v>
      </c>
      <c r="H21" s="7">
        <v>18.5</v>
      </c>
      <c r="I21" s="1"/>
      <c r="J21" s="1">
        <v>7.07</v>
      </c>
      <c r="K21" s="1"/>
      <c r="L21" s="1">
        <v>58.8</v>
      </c>
      <c r="M21" s="1"/>
      <c r="N21" s="1">
        <v>0</v>
      </c>
      <c r="O21" s="1"/>
      <c r="P21" s="1"/>
      <c r="Q21" s="1"/>
    </row>
    <row r="22" spans="1:17" ht="45" x14ac:dyDescent="0.25">
      <c r="A22" s="6">
        <v>4</v>
      </c>
      <c r="B22" s="17" t="s">
        <v>249</v>
      </c>
      <c r="C22" s="17" t="s">
        <v>250</v>
      </c>
      <c r="D22" s="17" t="s">
        <v>153</v>
      </c>
      <c r="E22" s="17">
        <v>9</v>
      </c>
      <c r="F22" s="17" t="s">
        <v>51</v>
      </c>
      <c r="G22" s="17" t="s">
        <v>113</v>
      </c>
      <c r="H22" s="7">
        <v>8</v>
      </c>
      <c r="I22" s="1"/>
      <c r="J22" s="1">
        <v>0</v>
      </c>
      <c r="K22" s="1"/>
      <c r="L22" s="1">
        <v>0</v>
      </c>
      <c r="M22" s="1"/>
      <c r="N22" s="1">
        <v>0</v>
      </c>
      <c r="O22" s="1"/>
      <c r="P22" s="1"/>
      <c r="Q22" s="1"/>
    </row>
    <row r="23" spans="1:17" ht="30" x14ac:dyDescent="0.25">
      <c r="A23" s="6">
        <v>5</v>
      </c>
      <c r="B23" s="17" t="s">
        <v>251</v>
      </c>
      <c r="C23" s="17" t="s">
        <v>236</v>
      </c>
      <c r="D23" s="17" t="s">
        <v>133</v>
      </c>
      <c r="E23" s="17">
        <v>9</v>
      </c>
      <c r="F23" s="17" t="s">
        <v>61</v>
      </c>
      <c r="G23" s="17" t="s">
        <v>199</v>
      </c>
      <c r="H23" s="7">
        <v>13</v>
      </c>
      <c r="I23" s="1"/>
      <c r="J23" s="1">
        <v>6.67</v>
      </c>
      <c r="K23" s="1"/>
      <c r="L23" s="1">
        <v>0</v>
      </c>
      <c r="M23" s="1"/>
      <c r="N23" s="1">
        <v>0</v>
      </c>
      <c r="O23" s="1"/>
      <c r="P23" s="1"/>
      <c r="Q23" s="1"/>
    </row>
    <row r="24" spans="1:17" ht="30" x14ac:dyDescent="0.25">
      <c r="A24" s="6">
        <v>6</v>
      </c>
      <c r="B24" s="17" t="s">
        <v>252</v>
      </c>
      <c r="C24" s="17" t="s">
        <v>246</v>
      </c>
      <c r="D24" s="17" t="s">
        <v>133</v>
      </c>
      <c r="E24" s="17">
        <v>11</v>
      </c>
      <c r="F24" s="17" t="s">
        <v>61</v>
      </c>
      <c r="G24" s="17" t="s">
        <v>199</v>
      </c>
      <c r="H24" s="7">
        <v>11.5</v>
      </c>
      <c r="I24" s="1"/>
      <c r="J24" s="1">
        <v>5.5</v>
      </c>
      <c r="K24" s="1"/>
      <c r="L24" s="1">
        <v>0</v>
      </c>
      <c r="M24" s="1"/>
      <c r="N24" s="1">
        <v>0</v>
      </c>
      <c r="O24" s="1"/>
      <c r="P24" s="1"/>
      <c r="Q24" s="1"/>
    </row>
    <row r="25" spans="1:17" ht="47.25" x14ac:dyDescent="0.25">
      <c r="A25" s="6">
        <v>7</v>
      </c>
      <c r="B25" s="16" t="s">
        <v>256</v>
      </c>
      <c r="C25" s="16" t="s">
        <v>152</v>
      </c>
      <c r="D25" s="16" t="s">
        <v>141</v>
      </c>
      <c r="E25" s="18">
        <v>11</v>
      </c>
      <c r="F25" s="18" t="s">
        <v>76</v>
      </c>
      <c r="G25" s="16" t="s">
        <v>257</v>
      </c>
      <c r="H25" s="7">
        <v>14.25</v>
      </c>
      <c r="I25" s="1"/>
      <c r="J25" s="1">
        <v>6.43</v>
      </c>
      <c r="K25" s="1"/>
      <c r="L25" s="1">
        <v>39.700000000000003</v>
      </c>
      <c r="M25" s="1"/>
      <c r="N25" s="1">
        <v>0</v>
      </c>
      <c r="O25" s="1"/>
      <c r="P25" s="1"/>
      <c r="Q25" s="1"/>
    </row>
    <row r="26" spans="1:17" ht="45" x14ac:dyDescent="0.25">
      <c r="A26" s="6">
        <v>8</v>
      </c>
      <c r="B26" s="17" t="s">
        <v>265</v>
      </c>
      <c r="C26" s="17" t="s">
        <v>266</v>
      </c>
      <c r="D26" s="17" t="s">
        <v>163</v>
      </c>
      <c r="E26" s="17">
        <v>9</v>
      </c>
      <c r="F26" s="17" t="s">
        <v>94</v>
      </c>
      <c r="G26" s="17" t="s">
        <v>121</v>
      </c>
      <c r="H26" s="7">
        <v>18.75</v>
      </c>
      <c r="I26" s="1"/>
      <c r="J26" s="1">
        <v>6.4</v>
      </c>
      <c r="K26" s="1"/>
      <c r="L26" s="1">
        <v>0</v>
      </c>
      <c r="M26" s="1"/>
      <c r="N26" s="1">
        <v>0</v>
      </c>
      <c r="O26" s="1"/>
      <c r="P26" s="1"/>
      <c r="Q26" s="1"/>
    </row>
    <row r="27" spans="1:17" ht="45" x14ac:dyDescent="0.25">
      <c r="A27" s="6">
        <v>9</v>
      </c>
      <c r="B27" s="17" t="s">
        <v>267</v>
      </c>
      <c r="C27" s="17" t="s">
        <v>128</v>
      </c>
      <c r="D27" s="17" t="s">
        <v>163</v>
      </c>
      <c r="E27" s="17">
        <v>9</v>
      </c>
      <c r="F27" s="17" t="s">
        <v>94</v>
      </c>
      <c r="G27" s="17" t="s">
        <v>121</v>
      </c>
      <c r="H27" s="7">
        <v>19</v>
      </c>
      <c r="I27" s="1"/>
      <c r="J27" s="1">
        <v>6</v>
      </c>
      <c r="K27" s="1"/>
      <c r="L27" s="1">
        <v>0</v>
      </c>
      <c r="M27" s="1"/>
      <c r="N27" s="1">
        <v>0</v>
      </c>
      <c r="O27" s="1"/>
      <c r="P27" s="1"/>
      <c r="Q27" s="1"/>
    </row>
    <row r="28" spans="1:17" ht="47.25" x14ac:dyDescent="0.25">
      <c r="A28" s="1">
        <v>10</v>
      </c>
      <c r="B28" s="30" t="s">
        <v>268</v>
      </c>
      <c r="C28" s="30" t="s">
        <v>152</v>
      </c>
      <c r="D28" s="30" t="s">
        <v>153</v>
      </c>
      <c r="E28" s="31">
        <v>9</v>
      </c>
      <c r="F28" s="30" t="s">
        <v>269</v>
      </c>
      <c r="G28" s="30" t="s">
        <v>122</v>
      </c>
      <c r="H28" s="1">
        <v>13.75</v>
      </c>
      <c r="I28" s="1"/>
      <c r="J28" s="1">
        <v>6.1</v>
      </c>
      <c r="K28" s="1"/>
      <c r="L28" s="1">
        <v>0</v>
      </c>
      <c r="M28" s="1"/>
      <c r="N28" s="1">
        <v>0</v>
      </c>
      <c r="O28" s="1"/>
      <c r="P28" s="1"/>
      <c r="Q28" s="1"/>
    </row>
  </sheetData>
  <sortState ref="A4:Q17">
    <sortCondition descending="1" ref="P4:P17"/>
  </sortState>
  <mergeCells count="11">
    <mergeCell ref="A2:A3"/>
    <mergeCell ref="B2:D2"/>
    <mergeCell ref="A1:Q1"/>
    <mergeCell ref="Q2:Q3"/>
    <mergeCell ref="J2:K2"/>
    <mergeCell ref="L2:M2"/>
    <mergeCell ref="N2:O2"/>
    <mergeCell ref="E2:E3"/>
    <mergeCell ref="F2:F3"/>
    <mergeCell ref="G2:G3"/>
    <mergeCell ref="H2:I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workbookViewId="0">
      <selection activeCell="A23" sqref="A23"/>
    </sheetView>
  </sheetViews>
  <sheetFormatPr defaultRowHeight="15" x14ac:dyDescent="0.25"/>
  <cols>
    <col min="2" max="2" width="20.42578125" customWidth="1"/>
    <col min="3" max="3" width="18.85546875" customWidth="1"/>
    <col min="4" max="4" width="19" customWidth="1"/>
    <col min="6" max="6" width="17.7109375" customWidth="1"/>
    <col min="7" max="7" width="19" customWidth="1"/>
  </cols>
  <sheetData>
    <row r="1" spans="1:17" ht="75" customHeight="1" x14ac:dyDescent="0.45">
      <c r="A1" s="44" t="s">
        <v>182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39" customHeight="1" x14ac:dyDescent="0.25">
      <c r="A2" s="39" t="s">
        <v>8</v>
      </c>
      <c r="B2" s="41" t="s">
        <v>0</v>
      </c>
      <c r="C2" s="42"/>
      <c r="D2" s="43"/>
      <c r="E2" s="45" t="s">
        <v>1</v>
      </c>
      <c r="F2" s="45" t="s">
        <v>2</v>
      </c>
      <c r="G2" s="45" t="s">
        <v>3</v>
      </c>
      <c r="H2" s="45" t="s">
        <v>9</v>
      </c>
      <c r="I2" s="45"/>
      <c r="J2" s="45" t="s">
        <v>10</v>
      </c>
      <c r="K2" s="45"/>
      <c r="L2" s="45" t="s">
        <v>11</v>
      </c>
      <c r="M2" s="45"/>
      <c r="N2" s="45" t="s">
        <v>12</v>
      </c>
      <c r="O2" s="45"/>
      <c r="P2" s="1" t="s">
        <v>4</v>
      </c>
      <c r="Q2" s="45" t="s">
        <v>5</v>
      </c>
    </row>
    <row r="3" spans="1:17" ht="30" x14ac:dyDescent="0.25">
      <c r="A3" s="40"/>
      <c r="B3" s="15" t="s">
        <v>17</v>
      </c>
      <c r="C3" s="5" t="s">
        <v>18</v>
      </c>
      <c r="D3" s="5" t="s">
        <v>19</v>
      </c>
      <c r="E3" s="39"/>
      <c r="F3" s="39"/>
      <c r="G3" s="39"/>
      <c r="H3" s="1" t="s">
        <v>15</v>
      </c>
      <c r="I3" s="1" t="s">
        <v>6</v>
      </c>
      <c r="J3" s="1" t="s">
        <v>16</v>
      </c>
      <c r="K3" s="1" t="s">
        <v>6</v>
      </c>
      <c r="L3" s="1" t="s">
        <v>7</v>
      </c>
      <c r="M3" s="1" t="s">
        <v>6</v>
      </c>
      <c r="N3" s="1" t="s">
        <v>13</v>
      </c>
      <c r="O3" s="1" t="s">
        <v>6</v>
      </c>
      <c r="P3" s="1" t="s">
        <v>14</v>
      </c>
      <c r="Q3" s="45"/>
    </row>
    <row r="4" spans="1:17" ht="32.25" customHeight="1" x14ac:dyDescent="0.25">
      <c r="A4" s="6">
        <v>1</v>
      </c>
      <c r="B4" s="17" t="s">
        <v>183</v>
      </c>
      <c r="C4" s="17" t="s">
        <v>80</v>
      </c>
      <c r="D4" s="17" t="s">
        <v>23</v>
      </c>
      <c r="E4" s="17">
        <v>9</v>
      </c>
      <c r="F4" s="17" t="s">
        <v>130</v>
      </c>
      <c r="G4" s="17" t="s">
        <v>184</v>
      </c>
      <c r="H4" s="7">
        <v>21.25</v>
      </c>
      <c r="I4" s="1">
        <f>20*H4/49</f>
        <v>8.6734693877551017</v>
      </c>
      <c r="J4" s="32">
        <v>9.43</v>
      </c>
      <c r="K4" s="1">
        <f>30*J4/9.43</f>
        <v>30</v>
      </c>
      <c r="L4" s="1">
        <v>43.9</v>
      </c>
      <c r="M4" s="1">
        <f>25*35.8/L4</f>
        <v>20.387243735763096</v>
      </c>
      <c r="N4" s="1">
        <v>317</v>
      </c>
      <c r="O4" s="1">
        <f>25*280/N4</f>
        <v>22.082018927444796</v>
      </c>
      <c r="P4" s="1">
        <f>I4+K4+M4+O4</f>
        <v>81.142732050962991</v>
      </c>
      <c r="Q4" s="1"/>
    </row>
    <row r="5" spans="1:17" ht="31.5" customHeight="1" x14ac:dyDescent="0.25">
      <c r="A5" s="6">
        <v>2</v>
      </c>
      <c r="B5" s="17" t="s">
        <v>188</v>
      </c>
      <c r="C5" s="17" t="s">
        <v>189</v>
      </c>
      <c r="D5" s="17" t="s">
        <v>190</v>
      </c>
      <c r="E5" s="17">
        <v>9</v>
      </c>
      <c r="F5" s="17" t="s">
        <v>40</v>
      </c>
      <c r="G5" s="17" t="s">
        <v>111</v>
      </c>
      <c r="H5" s="7">
        <v>18</v>
      </c>
      <c r="I5" s="10">
        <f>20*H5/49</f>
        <v>7.3469387755102042</v>
      </c>
      <c r="J5" s="1">
        <v>7.63</v>
      </c>
      <c r="K5" s="10">
        <f>30*J5/9.43</f>
        <v>24.273594909862144</v>
      </c>
      <c r="L5" s="32">
        <v>35.799999999999997</v>
      </c>
      <c r="M5" s="10">
        <f>25*35.8/L5</f>
        <v>25</v>
      </c>
      <c r="N5" s="1">
        <v>300</v>
      </c>
      <c r="O5" s="10">
        <f>25*280/N5</f>
        <v>23.333333333333332</v>
      </c>
      <c r="P5" s="34">
        <f>I5+K5+M5+O5</f>
        <v>79.953867018705679</v>
      </c>
      <c r="Q5" s="1"/>
    </row>
    <row r="6" spans="1:17" ht="45" x14ac:dyDescent="0.25">
      <c r="A6" s="6">
        <v>3</v>
      </c>
      <c r="B6" s="18" t="s">
        <v>211</v>
      </c>
      <c r="C6" s="18" t="s">
        <v>50</v>
      </c>
      <c r="D6" s="18" t="s">
        <v>36</v>
      </c>
      <c r="E6" s="18">
        <v>10</v>
      </c>
      <c r="F6" s="29" t="s">
        <v>76</v>
      </c>
      <c r="G6" s="29" t="s">
        <v>118</v>
      </c>
      <c r="H6" s="33">
        <v>32.5</v>
      </c>
      <c r="I6" s="10">
        <f>20*H6/49</f>
        <v>13.26530612244898</v>
      </c>
      <c r="J6" s="1">
        <v>7.2</v>
      </c>
      <c r="K6" s="10">
        <f>30*J6/9.43</f>
        <v>22.905620360551431</v>
      </c>
      <c r="L6" s="38">
        <v>48.9</v>
      </c>
      <c r="M6" s="10">
        <f>25*35.8/L6</f>
        <v>18.302658486707564</v>
      </c>
      <c r="N6" s="1">
        <v>345</v>
      </c>
      <c r="O6" s="10">
        <f>25*280/N6</f>
        <v>20.289855072463769</v>
      </c>
      <c r="P6" s="34">
        <f>I6+K6+M6+O6</f>
        <v>74.763440042171752</v>
      </c>
      <c r="Q6" s="1"/>
    </row>
    <row r="7" spans="1:17" ht="45" x14ac:dyDescent="0.25">
      <c r="A7" s="6">
        <v>4</v>
      </c>
      <c r="B7" s="17" t="s">
        <v>185</v>
      </c>
      <c r="C7" s="17" t="s">
        <v>63</v>
      </c>
      <c r="D7" s="17" t="s">
        <v>186</v>
      </c>
      <c r="E7" s="17">
        <v>9</v>
      </c>
      <c r="F7" s="17" t="s">
        <v>130</v>
      </c>
      <c r="G7" s="17" t="s">
        <v>184</v>
      </c>
      <c r="H7" s="7">
        <v>15.5</v>
      </c>
      <c r="I7" s="10">
        <f>20*H7/49</f>
        <v>6.3265306122448983</v>
      </c>
      <c r="J7" s="1">
        <v>8.86</v>
      </c>
      <c r="K7" s="10">
        <f>30*J7/9.43</f>
        <v>28.186638388123008</v>
      </c>
      <c r="L7" s="1">
        <v>46.8</v>
      </c>
      <c r="M7" s="10">
        <f>25*35.8/L7</f>
        <v>19.123931623931622</v>
      </c>
      <c r="N7" s="1">
        <v>356</v>
      </c>
      <c r="O7" s="10">
        <f>25*280/N7</f>
        <v>19.662921348314608</v>
      </c>
      <c r="P7" s="34">
        <f>I7+K7+M7+O7</f>
        <v>73.300021972614147</v>
      </c>
      <c r="Q7" s="1"/>
    </row>
    <row r="8" spans="1:17" ht="31.5" x14ac:dyDescent="0.25">
      <c r="A8" s="6">
        <v>5</v>
      </c>
      <c r="B8" s="17" t="s">
        <v>225</v>
      </c>
      <c r="C8" s="17" t="s">
        <v>226</v>
      </c>
      <c r="D8" s="17" t="s">
        <v>64</v>
      </c>
      <c r="E8" s="17">
        <v>9</v>
      </c>
      <c r="F8" s="17" t="s">
        <v>102</v>
      </c>
      <c r="G8" s="16" t="s">
        <v>224</v>
      </c>
      <c r="H8" s="7">
        <v>23.5</v>
      </c>
      <c r="I8" s="10">
        <f>20*H8/49</f>
        <v>9.591836734693878</v>
      </c>
      <c r="J8" s="1">
        <v>6.77</v>
      </c>
      <c r="K8" s="10">
        <f>30*J8/9.43</f>
        <v>21.537645811240722</v>
      </c>
      <c r="L8" s="1">
        <v>54.5</v>
      </c>
      <c r="M8" s="10">
        <f>25*35.8/L8</f>
        <v>16.422018348623851</v>
      </c>
      <c r="N8" s="32">
        <v>280</v>
      </c>
      <c r="O8" s="10">
        <f>25*280/N8</f>
        <v>25</v>
      </c>
      <c r="P8" s="34">
        <f>I8+K8+M8+O8</f>
        <v>72.551500894558444</v>
      </c>
      <c r="Q8" s="1"/>
    </row>
    <row r="9" spans="1:17" ht="45" x14ac:dyDescent="0.25">
      <c r="A9" s="6">
        <v>6</v>
      </c>
      <c r="B9" s="18" t="s">
        <v>209</v>
      </c>
      <c r="C9" s="18" t="s">
        <v>210</v>
      </c>
      <c r="D9" s="18" t="s">
        <v>23</v>
      </c>
      <c r="E9" s="18">
        <v>9</v>
      </c>
      <c r="F9" s="29" t="s">
        <v>76</v>
      </c>
      <c r="G9" s="29" t="s">
        <v>118</v>
      </c>
      <c r="H9" s="7">
        <v>21.25</v>
      </c>
      <c r="I9" s="10">
        <f>20*H9/49</f>
        <v>8.6734693877551017</v>
      </c>
      <c r="J9" s="1">
        <v>8.1300000000000008</v>
      </c>
      <c r="K9" s="10">
        <f>30*J9/9.43</f>
        <v>25.864262990455995</v>
      </c>
      <c r="L9" s="1">
        <v>48.9</v>
      </c>
      <c r="M9" s="10">
        <f>25*35.8/L9</f>
        <v>18.302658486707564</v>
      </c>
      <c r="N9" s="1">
        <v>386</v>
      </c>
      <c r="O9" s="10">
        <f>25*280/N9</f>
        <v>18.134715025906736</v>
      </c>
      <c r="P9" s="34">
        <f>I9+K9+M9+O9</f>
        <v>70.975105890825404</v>
      </c>
      <c r="Q9" s="1"/>
    </row>
    <row r="10" spans="1:17" ht="45" x14ac:dyDescent="0.25">
      <c r="A10" s="6">
        <v>7</v>
      </c>
      <c r="B10" s="17" t="s">
        <v>215</v>
      </c>
      <c r="C10" s="17" t="s">
        <v>216</v>
      </c>
      <c r="D10" s="17" t="s">
        <v>217</v>
      </c>
      <c r="E10" s="17">
        <v>9</v>
      </c>
      <c r="F10" s="17" t="s">
        <v>94</v>
      </c>
      <c r="G10" s="17" t="s">
        <v>121</v>
      </c>
      <c r="H10" s="7">
        <v>27</v>
      </c>
      <c r="I10" s="10">
        <f>20*H10/49</f>
        <v>11.020408163265307</v>
      </c>
      <c r="J10" s="1">
        <v>7</v>
      </c>
      <c r="K10" s="10">
        <f>30*J10/9.43</f>
        <v>22.269353128313892</v>
      </c>
      <c r="L10" s="1">
        <v>68.7</v>
      </c>
      <c r="M10" s="10">
        <f>25*35.8/L10</f>
        <v>13.027656477438134</v>
      </c>
      <c r="N10" s="1">
        <v>290</v>
      </c>
      <c r="O10" s="10">
        <f>25*280/N10</f>
        <v>24.137931034482758</v>
      </c>
      <c r="P10" s="34">
        <f>I10+K10+M10+O10</f>
        <v>70.455348803500087</v>
      </c>
      <c r="Q10" s="1"/>
    </row>
    <row r="11" spans="1:17" ht="31.5" x14ac:dyDescent="0.25">
      <c r="A11" s="6">
        <v>8</v>
      </c>
      <c r="B11" s="16" t="s">
        <v>212</v>
      </c>
      <c r="C11" s="16" t="s">
        <v>66</v>
      </c>
      <c r="D11" s="16" t="s">
        <v>33</v>
      </c>
      <c r="E11" s="16">
        <v>9</v>
      </c>
      <c r="F11" s="16" t="s">
        <v>85</v>
      </c>
      <c r="G11" s="16" t="s">
        <v>119</v>
      </c>
      <c r="H11" s="7">
        <v>10.25</v>
      </c>
      <c r="I11" s="10">
        <f>20*H11/49</f>
        <v>4.1836734693877551</v>
      </c>
      <c r="J11" s="1">
        <v>9.3000000000000007</v>
      </c>
      <c r="K11" s="10">
        <f>30*J11/9.43</f>
        <v>29.586426299045598</v>
      </c>
      <c r="L11" s="1">
        <v>67.5</v>
      </c>
      <c r="M11" s="10">
        <f>25*35.8/L11</f>
        <v>13.259259259259258</v>
      </c>
      <c r="N11" s="1">
        <v>305</v>
      </c>
      <c r="O11" s="10">
        <f>25*280/N11</f>
        <v>22.950819672131146</v>
      </c>
      <c r="P11" s="34">
        <f>I11+K11+M11+O11</f>
        <v>69.980178699823767</v>
      </c>
      <c r="Q11" s="1"/>
    </row>
    <row r="12" spans="1:17" ht="45" x14ac:dyDescent="0.25">
      <c r="A12" s="6">
        <v>9</v>
      </c>
      <c r="B12" s="18" t="s">
        <v>207</v>
      </c>
      <c r="C12" s="18" t="s">
        <v>66</v>
      </c>
      <c r="D12" s="18" t="s">
        <v>208</v>
      </c>
      <c r="E12" s="18">
        <v>9</v>
      </c>
      <c r="F12" s="29" t="s">
        <v>76</v>
      </c>
      <c r="G12" s="29" t="s">
        <v>118</v>
      </c>
      <c r="H12" s="7">
        <v>22.75</v>
      </c>
      <c r="I12" s="10">
        <f>20*H12/49</f>
        <v>9.2857142857142865</v>
      </c>
      <c r="J12" s="1">
        <v>8.57</v>
      </c>
      <c r="K12" s="10">
        <f>30*J12/9.43</f>
        <v>27.264050901378582</v>
      </c>
      <c r="L12" s="1">
        <v>66.7</v>
      </c>
      <c r="M12" s="10">
        <f>25*35.8/L12</f>
        <v>13.418290854572712</v>
      </c>
      <c r="N12" s="1">
        <v>360</v>
      </c>
      <c r="O12" s="10">
        <f>25*280/N12</f>
        <v>19.444444444444443</v>
      </c>
      <c r="P12" s="34">
        <f>I12+K12+M12+O12</f>
        <v>69.412500486110019</v>
      </c>
      <c r="Q12" s="1"/>
    </row>
    <row r="13" spans="1:17" ht="30" x14ac:dyDescent="0.25">
      <c r="A13" s="6">
        <v>10</v>
      </c>
      <c r="B13" s="17" t="s">
        <v>194</v>
      </c>
      <c r="C13" s="17" t="s">
        <v>195</v>
      </c>
      <c r="D13" s="17" t="s">
        <v>33</v>
      </c>
      <c r="E13" s="17">
        <v>9</v>
      </c>
      <c r="F13" s="17" t="s">
        <v>45</v>
      </c>
      <c r="G13" s="17" t="s">
        <v>112</v>
      </c>
      <c r="H13" s="7">
        <v>15.5</v>
      </c>
      <c r="I13" s="10">
        <f>20*H13/49</f>
        <v>6.3265306122448983</v>
      </c>
      <c r="J13" s="1">
        <v>7.33</v>
      </c>
      <c r="K13" s="10">
        <f>30*J13/9.43</f>
        <v>23.319194061505833</v>
      </c>
      <c r="L13" s="1">
        <v>57.1</v>
      </c>
      <c r="M13" s="10">
        <f>25*35.8/L13</f>
        <v>15.674255691768824</v>
      </c>
      <c r="N13" s="1">
        <v>305</v>
      </c>
      <c r="O13" s="10">
        <f>25*280/N13</f>
        <v>22.950819672131146</v>
      </c>
      <c r="P13" s="34">
        <f>I13+K13+M13+O13</f>
        <v>68.270800037650702</v>
      </c>
      <c r="Q13" s="1"/>
    </row>
    <row r="14" spans="1:17" ht="45" x14ac:dyDescent="0.25">
      <c r="A14" s="6">
        <v>11</v>
      </c>
      <c r="B14" s="17" t="s">
        <v>218</v>
      </c>
      <c r="C14" s="17" t="s">
        <v>219</v>
      </c>
      <c r="D14" s="17" t="s">
        <v>36</v>
      </c>
      <c r="E14" s="17">
        <v>9</v>
      </c>
      <c r="F14" s="17" t="s">
        <v>94</v>
      </c>
      <c r="G14" s="17" t="s">
        <v>121</v>
      </c>
      <c r="H14" s="7">
        <v>26.5</v>
      </c>
      <c r="I14" s="10">
        <f>20*H14/49</f>
        <v>10.816326530612244</v>
      </c>
      <c r="J14" s="1">
        <v>6.9</v>
      </c>
      <c r="K14" s="10">
        <f>30*J14/9.43</f>
        <v>21.951219512195124</v>
      </c>
      <c r="L14" s="1">
        <v>58.8</v>
      </c>
      <c r="M14" s="10">
        <f>25*35.8/L14</f>
        <v>15.221088435374149</v>
      </c>
      <c r="N14" s="1">
        <v>372</v>
      </c>
      <c r="O14" s="10">
        <f>25*280/N14</f>
        <v>18.817204301075268</v>
      </c>
      <c r="P14" s="34">
        <f>I14+K14+M14+O14</f>
        <v>66.805838779256788</v>
      </c>
      <c r="Q14" s="1"/>
    </row>
    <row r="15" spans="1:17" ht="47.25" x14ac:dyDescent="0.25">
      <c r="A15" s="6">
        <v>12</v>
      </c>
      <c r="B15" s="16" t="s">
        <v>220</v>
      </c>
      <c r="C15" s="16" t="s">
        <v>42</v>
      </c>
      <c r="D15" s="16" t="s">
        <v>221</v>
      </c>
      <c r="E15" s="16">
        <v>9</v>
      </c>
      <c r="F15" s="16" t="s">
        <v>99</v>
      </c>
      <c r="G15" s="16" t="s">
        <v>124</v>
      </c>
      <c r="H15" s="7">
        <v>23</v>
      </c>
      <c r="I15" s="10">
        <f>20*H15/49</f>
        <v>9.387755102040817</v>
      </c>
      <c r="J15" s="1">
        <v>7.67</v>
      </c>
      <c r="K15" s="10">
        <f>30*J15/9.43</f>
        <v>24.400848356309652</v>
      </c>
      <c r="L15" s="1">
        <v>70</v>
      </c>
      <c r="M15" s="10">
        <f>25*35.8/L15</f>
        <v>12.785714285714285</v>
      </c>
      <c r="N15" s="1">
        <v>358</v>
      </c>
      <c r="O15" s="10">
        <f>25*280/N15</f>
        <v>19.553072625698324</v>
      </c>
      <c r="P15" s="34">
        <f>I15+K15+M15+O15</f>
        <v>66.127390369763077</v>
      </c>
      <c r="Q15" s="1"/>
    </row>
    <row r="16" spans="1:17" ht="47.25" x14ac:dyDescent="0.25">
      <c r="A16" s="6">
        <v>13</v>
      </c>
      <c r="B16" s="16" t="s">
        <v>204</v>
      </c>
      <c r="C16" s="16" t="s">
        <v>205</v>
      </c>
      <c r="D16" s="16" t="s">
        <v>44</v>
      </c>
      <c r="E16" s="16">
        <v>10</v>
      </c>
      <c r="F16" s="16" t="s">
        <v>67</v>
      </c>
      <c r="G16" s="16" t="s">
        <v>206</v>
      </c>
      <c r="H16" s="37">
        <v>10</v>
      </c>
      <c r="I16" s="10">
        <f>20*H16/49</f>
        <v>4.0816326530612246</v>
      </c>
      <c r="J16" s="1">
        <v>7.03</v>
      </c>
      <c r="K16" s="10">
        <f>30*J16/9.43</f>
        <v>22.364793213149525</v>
      </c>
      <c r="L16" s="1">
        <v>51.2</v>
      </c>
      <c r="M16" s="10">
        <f>25*35.8/L16</f>
        <v>17.480468749999996</v>
      </c>
      <c r="N16" s="1">
        <v>326</v>
      </c>
      <c r="O16" s="10">
        <f>25*280/N16</f>
        <v>21.472392638036808</v>
      </c>
      <c r="P16" s="34">
        <f>I16+K16+M16+O16</f>
        <v>65.399287254247554</v>
      </c>
      <c r="Q16" s="1"/>
    </row>
    <row r="17" spans="1:17" ht="30" x14ac:dyDescent="0.25">
      <c r="A17" s="6">
        <v>14</v>
      </c>
      <c r="B17" s="17" t="s">
        <v>192</v>
      </c>
      <c r="C17" s="17" t="s">
        <v>89</v>
      </c>
      <c r="D17" s="17" t="s">
        <v>36</v>
      </c>
      <c r="E17" s="17">
        <v>9</v>
      </c>
      <c r="F17" s="17" t="s">
        <v>45</v>
      </c>
      <c r="G17" s="17" t="s">
        <v>112</v>
      </c>
      <c r="H17" s="7">
        <v>14.75</v>
      </c>
      <c r="I17" s="10">
        <f>20*H17/49</f>
        <v>6.0204081632653059</v>
      </c>
      <c r="J17" s="1">
        <v>6.57</v>
      </c>
      <c r="K17" s="10">
        <f>30*J17/9.43</f>
        <v>20.901378579003186</v>
      </c>
      <c r="L17" s="1">
        <v>61.9</v>
      </c>
      <c r="M17" s="10">
        <f>25*35.8/L17</f>
        <v>14.458804523424877</v>
      </c>
      <c r="N17" s="1">
        <v>321</v>
      </c>
      <c r="O17" s="10">
        <f>25*280/N17</f>
        <v>21.806853582554517</v>
      </c>
      <c r="P17" s="34">
        <f>I17+K17+M17+O17</f>
        <v>63.187444848247885</v>
      </c>
      <c r="Q17" s="1"/>
    </row>
    <row r="18" spans="1:17" ht="30" x14ac:dyDescent="0.25">
      <c r="A18" s="6">
        <v>15</v>
      </c>
      <c r="B18" s="29" t="s">
        <v>188</v>
      </c>
      <c r="C18" s="29" t="s">
        <v>191</v>
      </c>
      <c r="D18" s="17" t="s">
        <v>190</v>
      </c>
      <c r="E18" s="17">
        <v>9</v>
      </c>
      <c r="F18" s="17" t="s">
        <v>40</v>
      </c>
      <c r="G18" s="17" t="s">
        <v>111</v>
      </c>
      <c r="H18" s="7">
        <v>10.25</v>
      </c>
      <c r="I18" s="10">
        <f>20*H18/49</f>
        <v>4.1836734693877551</v>
      </c>
      <c r="J18" s="1">
        <v>7.07</v>
      </c>
      <c r="K18" s="10">
        <f>30*J18/9.43</f>
        <v>22.492046659597033</v>
      </c>
      <c r="L18" s="1">
        <v>65.599999999999994</v>
      </c>
      <c r="M18" s="10">
        <f>25*35.8/L18</f>
        <v>13.643292682926829</v>
      </c>
      <c r="N18" s="1">
        <v>326</v>
      </c>
      <c r="O18" s="10">
        <f>25*280/N18</f>
        <v>21.472392638036808</v>
      </c>
      <c r="P18" s="34">
        <f>I18+K18+M18+O18</f>
        <v>61.791405449948428</v>
      </c>
      <c r="Q18" s="1"/>
    </row>
    <row r="19" spans="1:17" ht="31.5" x14ac:dyDescent="0.25">
      <c r="A19" s="6">
        <v>16</v>
      </c>
      <c r="B19" s="16" t="s">
        <v>213</v>
      </c>
      <c r="C19" s="16" t="s">
        <v>35</v>
      </c>
      <c r="D19" s="16" t="s">
        <v>214</v>
      </c>
      <c r="E19" s="16">
        <v>11</v>
      </c>
      <c r="F19" s="16" t="s">
        <v>85</v>
      </c>
      <c r="G19" s="16" t="s">
        <v>119</v>
      </c>
      <c r="H19" s="7">
        <v>16.5</v>
      </c>
      <c r="I19" s="10">
        <f>20*H19/49</f>
        <v>6.7346938775510203</v>
      </c>
      <c r="J19" s="1">
        <v>6.13</v>
      </c>
      <c r="K19" s="10">
        <f>30*J19/9.43</f>
        <v>19.501590668080595</v>
      </c>
      <c r="L19" s="1">
        <v>72.3</v>
      </c>
      <c r="M19" s="10">
        <f>25*35.8/L19</f>
        <v>12.378976486860303</v>
      </c>
      <c r="N19" s="38">
        <v>323</v>
      </c>
      <c r="O19" s="10">
        <f>25*280/N19</f>
        <v>21.671826625386998</v>
      </c>
      <c r="P19" s="34">
        <f>I19+K19+M19+O19</f>
        <v>60.287087657878914</v>
      </c>
      <c r="Q19" s="1"/>
    </row>
    <row r="20" spans="1:17" ht="47.25" x14ac:dyDescent="0.25">
      <c r="A20" s="6">
        <v>17</v>
      </c>
      <c r="B20" s="16" t="s">
        <v>201</v>
      </c>
      <c r="C20" s="16" t="s">
        <v>202</v>
      </c>
      <c r="D20" s="16" t="s">
        <v>203</v>
      </c>
      <c r="E20" s="16">
        <v>11</v>
      </c>
      <c r="F20" s="16" t="s">
        <v>67</v>
      </c>
      <c r="G20" s="16" t="s">
        <v>116</v>
      </c>
      <c r="H20" s="7">
        <v>18.5</v>
      </c>
      <c r="I20" s="10">
        <f>20*H20/49</f>
        <v>7.5510204081632653</v>
      </c>
      <c r="J20" s="1">
        <v>8.1</v>
      </c>
      <c r="K20" s="10">
        <f>30*J20/9.43</f>
        <v>25.768822905620361</v>
      </c>
      <c r="L20" s="1">
        <v>94.4</v>
      </c>
      <c r="M20" s="10">
        <f>25*35.8/L20</f>
        <v>9.4809322033898287</v>
      </c>
      <c r="N20" s="1">
        <v>408</v>
      </c>
      <c r="O20" s="10">
        <f>25*280/N20</f>
        <v>17.156862745098039</v>
      </c>
      <c r="P20" s="34">
        <f>I20+K20+M20+O20</f>
        <v>59.957638262271495</v>
      </c>
      <c r="Q20" s="1"/>
    </row>
    <row r="21" spans="1:17" ht="30" x14ac:dyDescent="0.25">
      <c r="A21" s="6">
        <v>18</v>
      </c>
      <c r="B21" s="17" t="s">
        <v>200</v>
      </c>
      <c r="C21" s="17" t="s">
        <v>83</v>
      </c>
      <c r="D21" s="17" t="s">
        <v>44</v>
      </c>
      <c r="E21" s="17">
        <v>11</v>
      </c>
      <c r="F21" s="17" t="s">
        <v>61</v>
      </c>
      <c r="G21" s="17" t="s">
        <v>199</v>
      </c>
      <c r="H21" s="37">
        <v>13.75</v>
      </c>
      <c r="I21" s="10">
        <f>20*H21/49</f>
        <v>5.6122448979591839</v>
      </c>
      <c r="J21" s="1">
        <v>6.63</v>
      </c>
      <c r="K21" s="10">
        <f>30*J21/9.43</f>
        <v>21.092258748674446</v>
      </c>
      <c r="L21" s="1">
        <v>66.7</v>
      </c>
      <c r="M21" s="10">
        <f>25*35.8/L21</f>
        <v>13.418290854572712</v>
      </c>
      <c r="N21" s="1">
        <v>421</v>
      </c>
      <c r="O21" s="10">
        <f>25*280/N21</f>
        <v>16.6270783847981</v>
      </c>
      <c r="P21" s="34">
        <f>I21+K21+M21+O21</f>
        <v>56.749872886004439</v>
      </c>
      <c r="Q21" s="1"/>
    </row>
    <row r="22" spans="1:17" ht="30" x14ac:dyDescent="0.25">
      <c r="A22" s="6">
        <v>19</v>
      </c>
      <c r="B22" s="17" t="s">
        <v>193</v>
      </c>
      <c r="C22" s="17" t="s">
        <v>83</v>
      </c>
      <c r="D22" s="17" t="s">
        <v>64</v>
      </c>
      <c r="E22" s="17">
        <v>9</v>
      </c>
      <c r="F22" s="17" t="s">
        <v>45</v>
      </c>
      <c r="G22" s="17" t="s">
        <v>112</v>
      </c>
      <c r="H22" s="7">
        <v>10.5</v>
      </c>
      <c r="I22" s="10">
        <f>20*H22/49</f>
        <v>4.2857142857142856</v>
      </c>
      <c r="J22" s="1">
        <v>6.37</v>
      </c>
      <c r="K22" s="10">
        <f>30*J22/9.43</f>
        <v>20.265111346765643</v>
      </c>
      <c r="L22" s="38">
        <v>79.3</v>
      </c>
      <c r="M22" s="10">
        <f>25*35.8/L22</f>
        <v>11.28625472887768</v>
      </c>
      <c r="N22" s="38">
        <v>367</v>
      </c>
      <c r="O22" s="10">
        <f>25*280/N22</f>
        <v>19.073569482288828</v>
      </c>
      <c r="P22" s="34">
        <f>I22+K22+M22+O22</f>
        <v>54.910649843646439</v>
      </c>
      <c r="Q22" s="1"/>
    </row>
    <row r="23" spans="1:17" ht="15.75" x14ac:dyDescent="0.25">
      <c r="A23" s="1"/>
      <c r="B23" s="30"/>
      <c r="C23" s="30"/>
      <c r="D23" s="30"/>
      <c r="E23" s="31"/>
      <c r="F23" s="30"/>
      <c r="G23" s="30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30" x14ac:dyDescent="0.25">
      <c r="A24" s="6">
        <v>1</v>
      </c>
      <c r="B24" s="18" t="s">
        <v>187</v>
      </c>
      <c r="C24" s="18" t="s">
        <v>63</v>
      </c>
      <c r="D24" s="18" t="s">
        <v>44</v>
      </c>
      <c r="E24" s="18">
        <v>9</v>
      </c>
      <c r="F24" s="17" t="s">
        <v>34</v>
      </c>
      <c r="G24" s="17" t="s">
        <v>110</v>
      </c>
      <c r="H24" s="7">
        <v>5</v>
      </c>
      <c r="I24" s="1"/>
      <c r="J24" s="1">
        <v>7.2</v>
      </c>
      <c r="K24" s="1"/>
      <c r="L24" s="1">
        <v>61</v>
      </c>
      <c r="M24" s="1"/>
      <c r="N24" s="1">
        <v>0</v>
      </c>
      <c r="O24" s="1"/>
      <c r="P24" s="1"/>
      <c r="Q24" s="1"/>
    </row>
    <row r="25" spans="1:17" ht="30" x14ac:dyDescent="0.25">
      <c r="A25" s="6">
        <v>2</v>
      </c>
      <c r="B25" s="17" t="s">
        <v>196</v>
      </c>
      <c r="C25" s="17" t="s">
        <v>197</v>
      </c>
      <c r="D25" s="17" t="s">
        <v>198</v>
      </c>
      <c r="E25" s="17">
        <v>10</v>
      </c>
      <c r="F25" s="17" t="s">
        <v>61</v>
      </c>
      <c r="G25" s="17" t="s">
        <v>199</v>
      </c>
      <c r="H25" s="7">
        <v>10.25</v>
      </c>
      <c r="I25" s="1"/>
      <c r="J25" s="1">
        <v>0</v>
      </c>
      <c r="K25" s="1"/>
      <c r="L25" s="1">
        <v>0</v>
      </c>
      <c r="M25" s="1"/>
      <c r="N25" s="1">
        <v>0</v>
      </c>
      <c r="O25" s="1"/>
      <c r="P25" s="1"/>
      <c r="Q25" s="1"/>
    </row>
    <row r="26" spans="1:17" ht="31.5" x14ac:dyDescent="0.25">
      <c r="A26" s="6">
        <v>3</v>
      </c>
      <c r="B26" s="17" t="s">
        <v>222</v>
      </c>
      <c r="C26" s="17" t="s">
        <v>83</v>
      </c>
      <c r="D26" s="17" t="s">
        <v>223</v>
      </c>
      <c r="E26" s="17">
        <v>9</v>
      </c>
      <c r="F26" s="17" t="s">
        <v>102</v>
      </c>
      <c r="G26" s="16" t="s">
        <v>224</v>
      </c>
      <c r="H26" s="7">
        <v>22.5</v>
      </c>
      <c r="I26" s="1"/>
      <c r="J26" s="1">
        <v>5.93</v>
      </c>
      <c r="K26" s="1"/>
      <c r="L26" s="1">
        <v>0</v>
      </c>
      <c r="M26" s="1"/>
      <c r="N26" s="1">
        <v>0</v>
      </c>
      <c r="O26" s="1"/>
      <c r="P26" s="1"/>
      <c r="Q26" s="1"/>
    </row>
    <row r="27" spans="1:17" ht="15.75" x14ac:dyDescent="0.25">
      <c r="A27" s="1"/>
      <c r="B27" s="2"/>
      <c r="C27" s="2"/>
      <c r="D27" s="2"/>
      <c r="E27" s="3"/>
      <c r="F27" s="2"/>
      <c r="G27" s="2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5.75" x14ac:dyDescent="0.25">
      <c r="A28" s="1"/>
      <c r="B28" s="2"/>
      <c r="C28" s="2"/>
      <c r="D28" s="2"/>
      <c r="E28" s="3"/>
      <c r="F28" s="2"/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5.75" x14ac:dyDescent="0.25">
      <c r="A29" s="1"/>
      <c r="B29" s="2"/>
      <c r="C29" s="2"/>
      <c r="D29" s="2"/>
      <c r="E29" s="3"/>
      <c r="F29" s="2"/>
      <c r="G29" s="2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5.75" x14ac:dyDescent="0.25">
      <c r="A30" s="1"/>
      <c r="B30" s="2"/>
      <c r="C30" s="2"/>
      <c r="D30" s="2"/>
      <c r="E30" s="3"/>
      <c r="F30" s="2"/>
      <c r="G30" s="2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5.75" x14ac:dyDescent="0.25">
      <c r="A31" s="1"/>
      <c r="B31" s="2"/>
      <c r="C31" s="2"/>
      <c r="D31" s="2"/>
      <c r="E31" s="3"/>
      <c r="F31" s="2"/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5.75" x14ac:dyDescent="0.25">
      <c r="A32" s="1"/>
      <c r="B32" s="2"/>
      <c r="C32" s="2"/>
      <c r="D32" s="2"/>
      <c r="E32" s="3"/>
      <c r="F32" s="2"/>
      <c r="G32" s="2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ht="15.75" x14ac:dyDescent="0.25">
      <c r="A33" s="1"/>
      <c r="B33" s="2"/>
      <c r="C33" s="2"/>
      <c r="D33" s="2"/>
      <c r="E33" s="3"/>
      <c r="F33" s="2"/>
      <c r="G33" s="2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ht="15.75" x14ac:dyDescent="0.25">
      <c r="A34" s="1"/>
      <c r="B34" s="2"/>
      <c r="C34" s="2"/>
      <c r="D34" s="2"/>
      <c r="E34" s="3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</row>
  </sheetData>
  <sortState ref="A5:Q22">
    <sortCondition descending="1" ref="P5:P22"/>
  </sortState>
  <mergeCells count="11">
    <mergeCell ref="Q2:Q3"/>
    <mergeCell ref="A1:Q1"/>
    <mergeCell ref="A2:A3"/>
    <mergeCell ref="B2:D2"/>
    <mergeCell ref="E2:E3"/>
    <mergeCell ref="F2:F3"/>
    <mergeCell ref="G2:G3"/>
    <mergeCell ref="H2:I2"/>
    <mergeCell ref="J2:K2"/>
    <mergeCell ref="L2:M2"/>
    <mergeCell ref="N2:O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opLeftCell="A19" workbookViewId="0">
      <selection activeCell="A18" sqref="A18"/>
    </sheetView>
  </sheetViews>
  <sheetFormatPr defaultRowHeight="15" x14ac:dyDescent="0.25"/>
  <cols>
    <col min="2" max="2" width="20.42578125" customWidth="1"/>
    <col min="3" max="3" width="18.85546875" customWidth="1"/>
    <col min="4" max="4" width="19" customWidth="1"/>
    <col min="6" max="6" width="16.85546875" customWidth="1"/>
    <col min="7" max="7" width="18.7109375" customWidth="1"/>
  </cols>
  <sheetData>
    <row r="1" spans="1:17" ht="75" customHeight="1" x14ac:dyDescent="0.45">
      <c r="A1" s="44" t="s">
        <v>126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36" customHeight="1" x14ac:dyDescent="0.25">
      <c r="A2" s="39" t="s">
        <v>8</v>
      </c>
      <c r="B2" s="41" t="s">
        <v>0</v>
      </c>
      <c r="C2" s="42"/>
      <c r="D2" s="43"/>
      <c r="E2" s="45" t="s">
        <v>1</v>
      </c>
      <c r="F2" s="45" t="s">
        <v>2</v>
      </c>
      <c r="G2" s="45" t="s">
        <v>3</v>
      </c>
      <c r="H2" s="45" t="s">
        <v>9</v>
      </c>
      <c r="I2" s="45"/>
      <c r="J2" s="45" t="s">
        <v>10</v>
      </c>
      <c r="K2" s="45"/>
      <c r="L2" s="45" t="s">
        <v>11</v>
      </c>
      <c r="M2" s="45"/>
      <c r="N2" s="45" t="s">
        <v>12</v>
      </c>
      <c r="O2" s="45"/>
      <c r="P2" s="1" t="s">
        <v>4</v>
      </c>
      <c r="Q2" s="45" t="s">
        <v>5</v>
      </c>
    </row>
    <row r="3" spans="1:17" ht="30.75" thickBot="1" x14ac:dyDescent="0.3">
      <c r="A3" s="40"/>
      <c r="B3" s="4" t="s">
        <v>17</v>
      </c>
      <c r="C3" s="1" t="s">
        <v>18</v>
      </c>
      <c r="D3" s="1" t="s">
        <v>19</v>
      </c>
      <c r="E3" s="45"/>
      <c r="F3" s="45"/>
      <c r="G3" s="45"/>
      <c r="H3" s="1" t="s">
        <v>15</v>
      </c>
      <c r="I3" s="1" t="s">
        <v>6</v>
      </c>
      <c r="J3" s="1" t="s">
        <v>16</v>
      </c>
      <c r="K3" s="1" t="s">
        <v>6</v>
      </c>
      <c r="L3" s="1" t="s">
        <v>7</v>
      </c>
      <c r="M3" s="1" t="s">
        <v>6</v>
      </c>
      <c r="N3" s="1" t="s">
        <v>13</v>
      </c>
      <c r="O3" s="1" t="s">
        <v>6</v>
      </c>
      <c r="P3" s="1" t="s">
        <v>14</v>
      </c>
      <c r="Q3" s="45"/>
    </row>
    <row r="4" spans="1:17" ht="45.75" thickBot="1" x14ac:dyDescent="0.3">
      <c r="A4" s="38">
        <v>1</v>
      </c>
      <c r="B4" s="21" t="s">
        <v>138</v>
      </c>
      <c r="C4" s="22" t="s">
        <v>139</v>
      </c>
      <c r="D4" s="22" t="s">
        <v>140</v>
      </c>
      <c r="E4" s="22">
        <v>8</v>
      </c>
      <c r="F4" s="22" t="s">
        <v>45</v>
      </c>
      <c r="G4" s="22" t="s">
        <v>112</v>
      </c>
      <c r="H4" s="38">
        <v>19</v>
      </c>
      <c r="I4" s="1">
        <f>20*H4/40</f>
        <v>9.5</v>
      </c>
      <c r="J4" s="1">
        <v>8.1999999999999993</v>
      </c>
      <c r="K4" s="1">
        <f>30*J4/9</f>
        <v>27.333333333333329</v>
      </c>
      <c r="L4" s="32">
        <v>40.1</v>
      </c>
      <c r="M4" s="1">
        <f>25*40.1/L4</f>
        <v>25</v>
      </c>
      <c r="N4" s="1">
        <v>156</v>
      </c>
      <c r="O4" s="1">
        <f>25*145/N4</f>
        <v>23.237179487179485</v>
      </c>
      <c r="P4" s="1">
        <f>I4+K4+M4+O4</f>
        <v>85.070512820512818</v>
      </c>
      <c r="Q4" s="1"/>
    </row>
    <row r="5" spans="1:17" ht="47.25" x14ac:dyDescent="0.25">
      <c r="A5" s="1">
        <v>2</v>
      </c>
      <c r="B5" s="27" t="s">
        <v>178</v>
      </c>
      <c r="C5" s="28" t="s">
        <v>143</v>
      </c>
      <c r="D5" s="28" t="s">
        <v>153</v>
      </c>
      <c r="E5" s="28">
        <v>7</v>
      </c>
      <c r="F5" s="28" t="s">
        <v>96</v>
      </c>
      <c r="G5" s="28" t="s">
        <v>123</v>
      </c>
      <c r="H5" s="1">
        <v>18.5</v>
      </c>
      <c r="I5" s="10">
        <f>20*H5/40</f>
        <v>9.25</v>
      </c>
      <c r="J5" s="32">
        <v>9</v>
      </c>
      <c r="K5" s="10">
        <f>30*J5/9</f>
        <v>30</v>
      </c>
      <c r="L5" s="1">
        <v>59.7</v>
      </c>
      <c r="M5" s="10">
        <f>25*40.1/L5</f>
        <v>16.792294807370183</v>
      </c>
      <c r="N5" s="1">
        <v>160</v>
      </c>
      <c r="O5" s="10">
        <f>25*145/N5</f>
        <v>22.65625</v>
      </c>
      <c r="P5" s="10">
        <f>I5+K5+M5+O5</f>
        <v>78.698544807370183</v>
      </c>
      <c r="Q5" s="1"/>
    </row>
    <row r="6" spans="1:17" ht="47.25" x14ac:dyDescent="0.25">
      <c r="A6" s="36">
        <v>3</v>
      </c>
      <c r="B6" s="16" t="s">
        <v>162</v>
      </c>
      <c r="C6" s="16" t="s">
        <v>136</v>
      </c>
      <c r="D6" s="16" t="s">
        <v>163</v>
      </c>
      <c r="E6" s="16">
        <v>7</v>
      </c>
      <c r="F6" s="16" t="s">
        <v>67</v>
      </c>
      <c r="G6" s="16" t="s">
        <v>116</v>
      </c>
      <c r="H6" s="37">
        <v>18</v>
      </c>
      <c r="I6" s="10">
        <f>20*H6/40</f>
        <v>9</v>
      </c>
      <c r="J6" s="1">
        <v>7.63</v>
      </c>
      <c r="K6" s="10">
        <f>30*J6/9</f>
        <v>25.433333333333334</v>
      </c>
      <c r="L6" s="38">
        <v>48.6</v>
      </c>
      <c r="M6" s="10">
        <f>25*40.1/L6</f>
        <v>20.627572016460906</v>
      </c>
      <c r="N6" s="1">
        <v>164</v>
      </c>
      <c r="O6" s="10">
        <f>25*145/N6</f>
        <v>22.103658536585368</v>
      </c>
      <c r="P6" s="10">
        <f>I6+K6+M6+O6</f>
        <v>77.164563886379611</v>
      </c>
      <c r="Q6" s="1"/>
    </row>
    <row r="7" spans="1:17" ht="30.75" thickBot="1" x14ac:dyDescent="0.3">
      <c r="A7" s="1">
        <v>4</v>
      </c>
      <c r="B7" s="23" t="s">
        <v>135</v>
      </c>
      <c r="C7" s="24" t="s">
        <v>136</v>
      </c>
      <c r="D7" s="24" t="s">
        <v>137</v>
      </c>
      <c r="E7" s="24">
        <v>8</v>
      </c>
      <c r="F7" s="24" t="s">
        <v>40</v>
      </c>
      <c r="G7" s="24" t="s">
        <v>111</v>
      </c>
      <c r="H7" s="1">
        <v>16.5</v>
      </c>
      <c r="I7" s="10">
        <f>20*H7/40</f>
        <v>8.25</v>
      </c>
      <c r="J7" s="1">
        <v>7.27</v>
      </c>
      <c r="K7" s="10">
        <f>30*J7/9</f>
        <v>24.233333333333334</v>
      </c>
      <c r="L7" s="1">
        <v>46.6</v>
      </c>
      <c r="M7" s="10">
        <f>25*40.1/L7</f>
        <v>21.512875536480685</v>
      </c>
      <c r="N7" s="1">
        <v>163</v>
      </c>
      <c r="O7" s="10">
        <f>25*145/N7</f>
        <v>22.239263803680981</v>
      </c>
      <c r="P7" s="10">
        <f>I7+K7+M7+O7</f>
        <v>76.235472673494996</v>
      </c>
      <c r="Q7" s="1"/>
    </row>
    <row r="8" spans="1:17" ht="48" thickBot="1" x14ac:dyDescent="0.3">
      <c r="A8" s="1">
        <v>5</v>
      </c>
      <c r="B8" s="25" t="s">
        <v>157</v>
      </c>
      <c r="C8" s="26" t="s">
        <v>158</v>
      </c>
      <c r="D8" s="26" t="s">
        <v>133</v>
      </c>
      <c r="E8" s="26">
        <v>7</v>
      </c>
      <c r="F8" s="26" t="s">
        <v>67</v>
      </c>
      <c r="G8" s="26" t="s">
        <v>116</v>
      </c>
      <c r="H8" s="1">
        <v>20</v>
      </c>
      <c r="I8" s="10">
        <f>20*H8/40</f>
        <v>10</v>
      </c>
      <c r="J8" s="1">
        <v>6.67</v>
      </c>
      <c r="K8" s="10">
        <f>30*J8/9</f>
        <v>22.233333333333334</v>
      </c>
      <c r="L8" s="1">
        <v>49.8</v>
      </c>
      <c r="M8" s="10">
        <f>25*40.1/L8</f>
        <v>20.130522088353416</v>
      </c>
      <c r="N8" s="1">
        <v>154</v>
      </c>
      <c r="O8" s="10">
        <f>25*145/N8</f>
        <v>23.538961038961038</v>
      </c>
      <c r="P8" s="10">
        <f>I8+K8+M8+O8</f>
        <v>75.902816460647784</v>
      </c>
      <c r="Q8" s="1"/>
    </row>
    <row r="9" spans="1:17" ht="45.75" thickBot="1" x14ac:dyDescent="0.3">
      <c r="A9" s="38">
        <v>6</v>
      </c>
      <c r="B9" s="47" t="s">
        <v>164</v>
      </c>
      <c r="C9" s="48" t="s">
        <v>134</v>
      </c>
      <c r="D9" s="48" t="s">
        <v>165</v>
      </c>
      <c r="E9" s="48">
        <v>7</v>
      </c>
      <c r="F9" s="49" t="s">
        <v>76</v>
      </c>
      <c r="G9" s="49" t="s">
        <v>118</v>
      </c>
      <c r="H9" s="38">
        <v>19</v>
      </c>
      <c r="I9" s="10">
        <f>20*H9/40</f>
        <v>9.5</v>
      </c>
      <c r="J9" s="1">
        <v>7.4</v>
      </c>
      <c r="K9" s="10">
        <f>30*J9/9</f>
        <v>24.666666666666668</v>
      </c>
      <c r="L9" s="1">
        <v>61.1</v>
      </c>
      <c r="M9" s="10">
        <f>25*40.1/L9</f>
        <v>16.407528641571194</v>
      </c>
      <c r="N9" s="32">
        <v>145</v>
      </c>
      <c r="O9" s="10">
        <f>25*145/N9</f>
        <v>25</v>
      </c>
      <c r="P9" s="10">
        <f>I9+K9+M9+O9</f>
        <v>75.574195308237861</v>
      </c>
      <c r="Q9" s="1"/>
    </row>
    <row r="10" spans="1:17" ht="30.75" thickBot="1" x14ac:dyDescent="0.3">
      <c r="A10" s="1">
        <v>7</v>
      </c>
      <c r="B10" s="23" t="s">
        <v>127</v>
      </c>
      <c r="C10" s="24" t="s">
        <v>128</v>
      </c>
      <c r="D10" s="24" t="s">
        <v>129</v>
      </c>
      <c r="E10" s="24">
        <v>8</v>
      </c>
      <c r="F10" s="24" t="s">
        <v>130</v>
      </c>
      <c r="G10" s="24" t="s">
        <v>109</v>
      </c>
      <c r="H10" s="1">
        <v>14</v>
      </c>
      <c r="I10" s="10">
        <f>20*H10/40</f>
        <v>7</v>
      </c>
      <c r="J10" s="1">
        <v>6.97</v>
      </c>
      <c r="K10" s="10">
        <f>30*J10/9</f>
        <v>23.233333333333334</v>
      </c>
      <c r="L10" s="1">
        <v>44.2</v>
      </c>
      <c r="M10" s="10">
        <f>25*40.1/L10</f>
        <v>22.680995475113122</v>
      </c>
      <c r="N10" s="1">
        <v>167</v>
      </c>
      <c r="O10" s="10">
        <f>25*145/N10</f>
        <v>21.706586826347305</v>
      </c>
      <c r="P10" s="10">
        <f>I10+K10+M10+O10</f>
        <v>74.620915634793761</v>
      </c>
      <c r="Q10" s="1"/>
    </row>
    <row r="11" spans="1:17" ht="31.5" x14ac:dyDescent="0.25">
      <c r="A11" s="38">
        <v>8</v>
      </c>
      <c r="B11" s="27" t="s">
        <v>166</v>
      </c>
      <c r="C11" s="28" t="s">
        <v>167</v>
      </c>
      <c r="D11" s="28" t="s">
        <v>168</v>
      </c>
      <c r="E11" s="28">
        <v>8</v>
      </c>
      <c r="F11" s="28" t="s">
        <v>85</v>
      </c>
      <c r="G11" s="28" t="s">
        <v>119</v>
      </c>
      <c r="H11" s="38">
        <v>15.5</v>
      </c>
      <c r="I11" s="10">
        <f>20*H11/40</f>
        <v>7.75</v>
      </c>
      <c r="J11" s="1">
        <v>7.07</v>
      </c>
      <c r="K11" s="10">
        <f>30*J11/9</f>
        <v>23.56666666666667</v>
      </c>
      <c r="L11" s="1">
        <v>55.5</v>
      </c>
      <c r="M11" s="10">
        <f>25*40.1/L11</f>
        <v>18.063063063063062</v>
      </c>
      <c r="N11" s="1">
        <v>149</v>
      </c>
      <c r="O11" s="10">
        <f>25*145/N11</f>
        <v>24.328859060402685</v>
      </c>
      <c r="P11" s="10">
        <f>I11+K11+M11+O11</f>
        <v>73.70858879013241</v>
      </c>
      <c r="Q11" s="1"/>
    </row>
    <row r="12" spans="1:17" ht="47.25" x14ac:dyDescent="0.25">
      <c r="A12" s="36">
        <v>9</v>
      </c>
      <c r="B12" s="16" t="s">
        <v>159</v>
      </c>
      <c r="C12" s="16" t="s">
        <v>160</v>
      </c>
      <c r="D12" s="16" t="s">
        <v>161</v>
      </c>
      <c r="E12" s="16">
        <v>7</v>
      </c>
      <c r="F12" s="16" t="s">
        <v>67</v>
      </c>
      <c r="G12" s="16" t="s">
        <v>116</v>
      </c>
      <c r="H12" s="37">
        <v>22.5</v>
      </c>
      <c r="I12" s="10">
        <f>20*H12/40</f>
        <v>11.25</v>
      </c>
      <c r="J12" s="1">
        <v>6.63</v>
      </c>
      <c r="K12" s="10">
        <f>30*J12/9</f>
        <v>22.1</v>
      </c>
      <c r="L12" s="1">
        <v>53.9</v>
      </c>
      <c r="M12" s="10">
        <f>25*40.1/L12</f>
        <v>18.599257884972172</v>
      </c>
      <c r="N12" s="38">
        <v>167</v>
      </c>
      <c r="O12" s="10">
        <f>25*145/N12</f>
        <v>21.706586826347305</v>
      </c>
      <c r="P12" s="10">
        <f>I12+K12+M12+O12</f>
        <v>73.655844711319475</v>
      </c>
      <c r="Q12" s="1"/>
    </row>
    <row r="13" spans="1:17" ht="47.25" x14ac:dyDescent="0.25">
      <c r="A13" s="36">
        <v>10</v>
      </c>
      <c r="B13" s="16" t="s">
        <v>176</v>
      </c>
      <c r="C13" s="16" t="s">
        <v>167</v>
      </c>
      <c r="D13" s="16" t="s">
        <v>177</v>
      </c>
      <c r="E13" s="16">
        <v>7</v>
      </c>
      <c r="F13" s="16" t="s">
        <v>96</v>
      </c>
      <c r="G13" s="16" t="s">
        <v>123</v>
      </c>
      <c r="H13" s="33">
        <v>26</v>
      </c>
      <c r="I13" s="10">
        <f>20*H13/40</f>
        <v>13</v>
      </c>
      <c r="J13" s="1">
        <v>6.8</v>
      </c>
      <c r="K13" s="10">
        <f>30*J13/9</f>
        <v>22.666666666666668</v>
      </c>
      <c r="L13" s="1">
        <v>65.400000000000006</v>
      </c>
      <c r="M13" s="10">
        <f>25*40.1/L13</f>
        <v>15.328746177370029</v>
      </c>
      <c r="N13" s="1">
        <v>164</v>
      </c>
      <c r="O13" s="10">
        <f>25*145/N13</f>
        <v>22.103658536585368</v>
      </c>
      <c r="P13" s="10">
        <f>I13+K13+M13+O13</f>
        <v>73.099071380622064</v>
      </c>
      <c r="Q13" s="1"/>
    </row>
    <row r="14" spans="1:17" ht="45.75" thickBot="1" x14ac:dyDescent="0.3">
      <c r="A14" s="1">
        <v>11</v>
      </c>
      <c r="B14" s="23" t="s">
        <v>144</v>
      </c>
      <c r="C14" s="24" t="s">
        <v>145</v>
      </c>
      <c r="D14" s="24" t="s">
        <v>141</v>
      </c>
      <c r="E14" s="24">
        <v>8</v>
      </c>
      <c r="F14" s="24" t="s">
        <v>51</v>
      </c>
      <c r="G14" s="24" t="s">
        <v>113</v>
      </c>
      <c r="H14" s="1">
        <v>23</v>
      </c>
      <c r="I14" s="10">
        <f>20*H14/40</f>
        <v>11.5</v>
      </c>
      <c r="J14" s="1">
        <v>6.3</v>
      </c>
      <c r="K14" s="10">
        <f>30*J14/9</f>
        <v>21</v>
      </c>
      <c r="L14" s="1">
        <v>69.400000000000006</v>
      </c>
      <c r="M14" s="10">
        <f>25*40.1/L14</f>
        <v>14.445244956772333</v>
      </c>
      <c r="N14" s="1">
        <v>157</v>
      </c>
      <c r="O14" s="10">
        <f>25*145/N14</f>
        <v>23.089171974522294</v>
      </c>
      <c r="P14" s="10">
        <f>I14+K14+M14+O14</f>
        <v>70.034416931294629</v>
      </c>
      <c r="Q14" s="1"/>
    </row>
    <row r="15" spans="1:17" ht="48" thickBot="1" x14ac:dyDescent="0.3">
      <c r="A15" s="1">
        <v>12</v>
      </c>
      <c r="B15" s="25" t="s">
        <v>179</v>
      </c>
      <c r="C15" s="26" t="s">
        <v>180</v>
      </c>
      <c r="D15" s="26" t="s">
        <v>181</v>
      </c>
      <c r="E15" s="26">
        <v>8</v>
      </c>
      <c r="F15" s="26" t="s">
        <v>99</v>
      </c>
      <c r="G15" s="26" t="s">
        <v>124</v>
      </c>
      <c r="H15" s="1">
        <v>13</v>
      </c>
      <c r="I15" s="10">
        <f>20*H15/40</f>
        <v>6.5</v>
      </c>
      <c r="J15" s="1">
        <v>6.37</v>
      </c>
      <c r="K15" s="10">
        <f>30*J15/9</f>
        <v>21.233333333333334</v>
      </c>
      <c r="L15" s="1">
        <v>43.3</v>
      </c>
      <c r="M15" s="10">
        <f>25*40.1/L15</f>
        <v>23.152424942263281</v>
      </c>
      <c r="N15" s="1">
        <v>192</v>
      </c>
      <c r="O15" s="10">
        <f>25*145/N15</f>
        <v>18.880208333333332</v>
      </c>
      <c r="P15" s="10">
        <f>I15+K15+M15+O15</f>
        <v>69.765966608929944</v>
      </c>
      <c r="Q15" s="1"/>
    </row>
    <row r="16" spans="1:17" ht="32.25" thickBot="1" x14ac:dyDescent="0.3">
      <c r="A16" s="1">
        <v>13</v>
      </c>
      <c r="B16" s="25" t="s">
        <v>169</v>
      </c>
      <c r="C16" s="26" t="s">
        <v>152</v>
      </c>
      <c r="D16" s="26" t="s">
        <v>170</v>
      </c>
      <c r="E16" s="26">
        <v>8</v>
      </c>
      <c r="F16" s="26" t="s">
        <v>85</v>
      </c>
      <c r="G16" s="26" t="s">
        <v>119</v>
      </c>
      <c r="H16" s="1">
        <v>11</v>
      </c>
      <c r="I16" s="10">
        <f>20*H16/40</f>
        <v>5.5</v>
      </c>
      <c r="J16" s="38">
        <v>6.5</v>
      </c>
      <c r="K16" s="10">
        <f>30*J16/9</f>
        <v>21.666666666666668</v>
      </c>
      <c r="L16" s="1">
        <v>65.099999999999994</v>
      </c>
      <c r="M16" s="10">
        <f>25*40.1/L16</f>
        <v>15.399385560675885</v>
      </c>
      <c r="N16" s="1">
        <v>190</v>
      </c>
      <c r="O16" s="10">
        <f>25*145/N16</f>
        <v>19.078947368421051</v>
      </c>
      <c r="P16" s="10">
        <f>I16+K16+M16+O16</f>
        <v>61.644999595763608</v>
      </c>
      <c r="Q16" s="1"/>
    </row>
    <row r="17" spans="1:17" ht="30.75" thickBot="1" x14ac:dyDescent="0.3">
      <c r="A17" s="1">
        <v>14</v>
      </c>
      <c r="B17" s="23" t="s">
        <v>146</v>
      </c>
      <c r="C17" s="24" t="s">
        <v>147</v>
      </c>
      <c r="D17" s="24" t="s">
        <v>148</v>
      </c>
      <c r="E17" s="24">
        <v>7</v>
      </c>
      <c r="F17" s="24" t="s">
        <v>58</v>
      </c>
      <c r="G17" s="24" t="s">
        <v>114</v>
      </c>
      <c r="H17" s="1">
        <v>6</v>
      </c>
      <c r="I17" s="10">
        <f>20*H17/40</f>
        <v>3</v>
      </c>
      <c r="J17" s="1">
        <v>6.1</v>
      </c>
      <c r="K17" s="10">
        <f>30*J17/9</f>
        <v>20.333333333333332</v>
      </c>
      <c r="L17" s="1">
        <v>69.599999999999994</v>
      </c>
      <c r="M17" s="10">
        <f>25*40.1/L17</f>
        <v>14.40373563218391</v>
      </c>
      <c r="N17" s="1">
        <v>198</v>
      </c>
      <c r="O17" s="10">
        <f>25*145/N17</f>
        <v>18.30808080808081</v>
      </c>
      <c r="P17" s="10">
        <f>I17+K17+M17+O17</f>
        <v>56.045149773598048</v>
      </c>
      <c r="Q17" s="1"/>
    </row>
    <row r="18" spans="1:17" ht="15.75" x14ac:dyDescent="0.25">
      <c r="A18" s="1"/>
      <c r="B18" s="2"/>
      <c r="C18" s="2"/>
      <c r="D18" s="2"/>
      <c r="E18" s="3"/>
      <c r="F18" s="2"/>
      <c r="G18" s="2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30.75" thickBot="1" x14ac:dyDescent="0.3">
      <c r="A19" s="1">
        <v>1</v>
      </c>
      <c r="B19" s="23" t="s">
        <v>131</v>
      </c>
      <c r="C19" s="24" t="s">
        <v>132</v>
      </c>
      <c r="D19" s="24" t="s">
        <v>133</v>
      </c>
      <c r="E19" s="24">
        <v>8</v>
      </c>
      <c r="F19" s="24" t="s">
        <v>130</v>
      </c>
      <c r="G19" s="24" t="s">
        <v>109</v>
      </c>
      <c r="H19" s="1">
        <v>14</v>
      </c>
      <c r="I19" s="1"/>
      <c r="J19" s="1">
        <v>0</v>
      </c>
      <c r="K19" s="1"/>
      <c r="L19" s="1">
        <v>0</v>
      </c>
      <c r="M19" s="1"/>
      <c r="N19" s="1">
        <v>0</v>
      </c>
      <c r="O19" s="1"/>
      <c r="P19" s="1"/>
      <c r="Q19" s="1"/>
    </row>
    <row r="20" spans="1:17" ht="45" x14ac:dyDescent="0.25">
      <c r="A20" s="6">
        <v>2</v>
      </c>
      <c r="B20" s="17" t="s">
        <v>142</v>
      </c>
      <c r="C20" s="17" t="s">
        <v>143</v>
      </c>
      <c r="D20" s="17" t="s">
        <v>133</v>
      </c>
      <c r="E20" s="17">
        <v>8</v>
      </c>
      <c r="F20" s="17" t="s">
        <v>51</v>
      </c>
      <c r="G20" s="17" t="s">
        <v>113</v>
      </c>
      <c r="H20" s="7">
        <v>12.5</v>
      </c>
      <c r="I20" s="1"/>
      <c r="J20" s="1">
        <v>1.7</v>
      </c>
      <c r="K20" s="1"/>
      <c r="L20" s="1">
        <v>0</v>
      </c>
      <c r="M20" s="1"/>
      <c r="N20" s="1">
        <v>0</v>
      </c>
      <c r="O20" s="1"/>
      <c r="P20" s="1"/>
      <c r="Q20" s="1"/>
    </row>
    <row r="21" spans="1:17" ht="30.75" thickBot="1" x14ac:dyDescent="0.3">
      <c r="A21" s="1">
        <v>3</v>
      </c>
      <c r="B21" s="23" t="s">
        <v>151</v>
      </c>
      <c r="C21" s="24" t="s">
        <v>152</v>
      </c>
      <c r="D21" s="24" t="s">
        <v>153</v>
      </c>
      <c r="E21" s="24">
        <v>7</v>
      </c>
      <c r="F21" s="24" t="s">
        <v>61</v>
      </c>
      <c r="G21" s="24" t="s">
        <v>115</v>
      </c>
      <c r="H21" s="1">
        <v>17</v>
      </c>
      <c r="I21" s="1"/>
      <c r="J21" s="1">
        <v>1.1000000000000001</v>
      </c>
      <c r="K21" s="1"/>
      <c r="L21" s="1">
        <v>0</v>
      </c>
      <c r="M21" s="1"/>
      <c r="N21" s="1">
        <v>0</v>
      </c>
      <c r="O21" s="1"/>
      <c r="P21" s="1"/>
      <c r="Q21" s="1"/>
    </row>
    <row r="22" spans="1:17" ht="30.75" thickBot="1" x14ac:dyDescent="0.3">
      <c r="A22" s="1">
        <v>4</v>
      </c>
      <c r="B22" s="23" t="s">
        <v>154</v>
      </c>
      <c r="C22" s="24" t="s">
        <v>155</v>
      </c>
      <c r="D22" s="24" t="s">
        <v>156</v>
      </c>
      <c r="E22" s="24">
        <v>8</v>
      </c>
      <c r="F22" s="24" t="s">
        <v>61</v>
      </c>
      <c r="G22" s="24" t="s">
        <v>115</v>
      </c>
      <c r="H22" s="1">
        <v>18</v>
      </c>
      <c r="I22" s="1"/>
      <c r="J22" s="1">
        <v>2.5</v>
      </c>
      <c r="K22" s="1"/>
      <c r="L22" s="1">
        <v>0</v>
      </c>
      <c r="M22" s="1"/>
      <c r="N22" s="1">
        <v>0</v>
      </c>
      <c r="O22" s="1"/>
      <c r="P22" s="1"/>
      <c r="Q22" s="1"/>
    </row>
    <row r="23" spans="1:17" ht="30.75" thickBot="1" x14ac:dyDescent="0.3">
      <c r="A23" s="1">
        <v>5</v>
      </c>
      <c r="B23" s="23" t="s">
        <v>149</v>
      </c>
      <c r="C23" s="24" t="s">
        <v>150</v>
      </c>
      <c r="D23" s="24" t="s">
        <v>129</v>
      </c>
      <c r="E23" s="24">
        <v>7</v>
      </c>
      <c r="F23" s="24" t="s">
        <v>58</v>
      </c>
      <c r="G23" s="24" t="s">
        <v>114</v>
      </c>
      <c r="H23" s="1">
        <v>13.5</v>
      </c>
      <c r="I23" s="10">
        <f>20*H23/40</f>
        <v>6.75</v>
      </c>
      <c r="J23" s="1">
        <v>0</v>
      </c>
      <c r="K23" s="1"/>
      <c r="L23" s="1">
        <v>57.6</v>
      </c>
      <c r="M23" s="10">
        <f>25*40.1/L23</f>
        <v>17.404513888888889</v>
      </c>
      <c r="N23" s="1">
        <v>161</v>
      </c>
      <c r="O23" s="10">
        <f>25*145/N23</f>
        <v>22.51552795031056</v>
      </c>
      <c r="P23" s="1"/>
      <c r="Q23" s="1"/>
    </row>
    <row r="24" spans="1:17" ht="45.75" thickBot="1" x14ac:dyDescent="0.3">
      <c r="A24" s="1">
        <v>6</v>
      </c>
      <c r="B24" s="23" t="s">
        <v>171</v>
      </c>
      <c r="C24" s="24" t="s">
        <v>172</v>
      </c>
      <c r="D24" s="24" t="s">
        <v>163</v>
      </c>
      <c r="E24" s="24">
        <v>8</v>
      </c>
      <c r="F24" s="24" t="s">
        <v>94</v>
      </c>
      <c r="G24" s="24" t="s">
        <v>121</v>
      </c>
      <c r="H24" s="1">
        <v>25</v>
      </c>
      <c r="I24" s="10">
        <f>20*H24/40</f>
        <v>12.5</v>
      </c>
      <c r="J24" s="1">
        <v>5.53</v>
      </c>
      <c r="K24" s="10">
        <f>30*J24/9</f>
        <v>18.433333333333334</v>
      </c>
      <c r="L24" s="1">
        <v>82.6</v>
      </c>
      <c r="M24" s="10">
        <f>25*40.1/L24</f>
        <v>12.13680387409201</v>
      </c>
      <c r="N24" s="1">
        <v>159</v>
      </c>
      <c r="O24" s="10">
        <f>25*145/N24</f>
        <v>22.79874213836478</v>
      </c>
      <c r="P24" s="10">
        <f>I24+K24+M24+O24</f>
        <v>65.868879345790134</v>
      </c>
      <c r="Q24" s="1"/>
    </row>
    <row r="25" spans="1:17" ht="45.75" thickBot="1" x14ac:dyDescent="0.3">
      <c r="A25" s="1">
        <v>7</v>
      </c>
      <c r="B25" s="23" t="s">
        <v>173</v>
      </c>
      <c r="C25" s="24" t="s">
        <v>174</v>
      </c>
      <c r="D25" s="24" t="s">
        <v>175</v>
      </c>
      <c r="E25" s="24">
        <v>8</v>
      </c>
      <c r="F25" s="24" t="s">
        <v>94</v>
      </c>
      <c r="G25" s="24" t="s">
        <v>121</v>
      </c>
      <c r="H25" s="38">
        <v>13.5</v>
      </c>
      <c r="I25" s="10">
        <f>20*H25/40</f>
        <v>6.75</v>
      </c>
      <c r="J25" s="1">
        <v>5.6</v>
      </c>
      <c r="K25" s="10">
        <f>30*J25/9</f>
        <v>18.666666666666668</v>
      </c>
      <c r="L25" s="1">
        <v>64.2</v>
      </c>
      <c r="M25" s="10">
        <f>25*40.1/L25</f>
        <v>15.615264797507788</v>
      </c>
      <c r="N25" s="1">
        <v>157</v>
      </c>
      <c r="O25" s="10">
        <f>25*145/N25</f>
        <v>23.089171974522294</v>
      </c>
      <c r="P25" s="10">
        <f>I25+K25+M25+O25</f>
        <v>64.12110343869675</v>
      </c>
      <c r="Q25" s="1"/>
    </row>
    <row r="26" spans="1:17" ht="15.75" x14ac:dyDescent="0.25">
      <c r="A26" s="1"/>
      <c r="B26" s="2"/>
      <c r="C26" s="2"/>
      <c r="D26" s="2"/>
      <c r="E26" s="3"/>
      <c r="F26" s="2"/>
      <c r="G26" s="2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5.75" x14ac:dyDescent="0.25">
      <c r="A27" s="1"/>
      <c r="B27" s="2"/>
      <c r="C27" s="2"/>
      <c r="D27" s="2"/>
      <c r="E27" s="3"/>
      <c r="F27" s="2"/>
      <c r="G27" s="2"/>
      <c r="H27" s="1"/>
      <c r="I27" s="1"/>
      <c r="J27" s="1"/>
      <c r="K27" s="1"/>
      <c r="L27" s="1"/>
      <c r="M27" s="1"/>
      <c r="N27" s="1"/>
      <c r="O27" s="1"/>
      <c r="P27" s="1"/>
      <c r="Q27" s="1"/>
    </row>
  </sheetData>
  <sortState ref="A4:P19">
    <sortCondition descending="1" ref="P4:P19"/>
  </sortState>
  <mergeCells count="11">
    <mergeCell ref="Q2:Q3"/>
    <mergeCell ref="A1:Q1"/>
    <mergeCell ref="A2:A3"/>
    <mergeCell ref="B2:D2"/>
    <mergeCell ref="E2:E3"/>
    <mergeCell ref="F2:F3"/>
    <mergeCell ref="G2:G3"/>
    <mergeCell ref="H2:I2"/>
    <mergeCell ref="J2:K2"/>
    <mergeCell ref="L2:M2"/>
    <mergeCell ref="N2:O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tabSelected="1" workbookViewId="0">
      <selection activeCell="A19" sqref="A19"/>
    </sheetView>
  </sheetViews>
  <sheetFormatPr defaultRowHeight="15" x14ac:dyDescent="0.25"/>
  <cols>
    <col min="2" max="2" width="20.42578125" customWidth="1"/>
    <col min="3" max="3" width="18.85546875" customWidth="1"/>
    <col min="4" max="4" width="19" customWidth="1"/>
    <col min="5" max="5" width="6.140625" customWidth="1"/>
    <col min="6" max="6" width="19.5703125" customWidth="1"/>
    <col min="7" max="7" width="22" customWidth="1"/>
  </cols>
  <sheetData>
    <row r="1" spans="1:17" ht="75" customHeight="1" x14ac:dyDescent="0.45">
      <c r="A1" s="44" t="s">
        <v>20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ht="40.5" customHeight="1" x14ac:dyDescent="0.25">
      <c r="A2" s="39" t="s">
        <v>8</v>
      </c>
      <c r="B2" s="41" t="s">
        <v>0</v>
      </c>
      <c r="C2" s="42"/>
      <c r="D2" s="43"/>
      <c r="E2" s="45" t="s">
        <v>1</v>
      </c>
      <c r="F2" s="45" t="s">
        <v>2</v>
      </c>
      <c r="G2" s="45" t="s">
        <v>3</v>
      </c>
      <c r="H2" s="45" t="s">
        <v>9</v>
      </c>
      <c r="I2" s="45"/>
      <c r="J2" s="45" t="s">
        <v>10</v>
      </c>
      <c r="K2" s="45"/>
      <c r="L2" s="45" t="s">
        <v>11</v>
      </c>
      <c r="M2" s="45"/>
      <c r="N2" s="45" t="s">
        <v>12</v>
      </c>
      <c r="O2" s="45"/>
      <c r="P2" s="1" t="s">
        <v>4</v>
      </c>
      <c r="Q2" s="45" t="s">
        <v>5</v>
      </c>
    </row>
    <row r="3" spans="1:17" ht="30" x14ac:dyDescent="0.25">
      <c r="A3" s="40"/>
      <c r="B3" s="15" t="s">
        <v>17</v>
      </c>
      <c r="C3" s="5" t="s">
        <v>18</v>
      </c>
      <c r="D3" s="5" t="s">
        <v>19</v>
      </c>
      <c r="E3" s="39"/>
      <c r="F3" s="39"/>
      <c r="G3" s="45"/>
      <c r="H3" s="1" t="s">
        <v>15</v>
      </c>
      <c r="I3" s="1" t="s">
        <v>6</v>
      </c>
      <c r="J3" s="1" t="s">
        <v>16</v>
      </c>
      <c r="K3" s="1" t="s">
        <v>6</v>
      </c>
      <c r="L3" s="1" t="s">
        <v>7</v>
      </c>
      <c r="M3" s="1" t="s">
        <v>6</v>
      </c>
      <c r="N3" s="1" t="s">
        <v>13</v>
      </c>
      <c r="O3" s="1" t="s">
        <v>6</v>
      </c>
      <c r="P3" s="1" t="s">
        <v>14</v>
      </c>
      <c r="Q3" s="45"/>
    </row>
    <row r="4" spans="1:17" ht="32.25" customHeight="1" thickBot="1" x14ac:dyDescent="0.3">
      <c r="A4" s="38">
        <v>1</v>
      </c>
      <c r="B4" s="16" t="s">
        <v>41</v>
      </c>
      <c r="C4" s="16" t="s">
        <v>42</v>
      </c>
      <c r="D4" s="16" t="s">
        <v>43</v>
      </c>
      <c r="E4" s="16">
        <v>8</v>
      </c>
      <c r="F4" s="16" t="s">
        <v>40</v>
      </c>
      <c r="G4" s="12" t="s">
        <v>111</v>
      </c>
      <c r="H4" s="38">
        <v>19</v>
      </c>
      <c r="I4" s="10">
        <f>20*H4/40</f>
        <v>9.5</v>
      </c>
      <c r="J4" s="38">
        <v>7.23</v>
      </c>
      <c r="K4" s="10">
        <f>30*J4/8.9</f>
        <v>24.370786516853933</v>
      </c>
      <c r="L4" s="38">
        <v>50.6</v>
      </c>
      <c r="M4" s="10">
        <f>25*45.5/L4</f>
        <v>22.480237154150196</v>
      </c>
      <c r="N4" s="38">
        <v>169</v>
      </c>
      <c r="O4" s="10">
        <f>25*155/N4</f>
        <v>22.928994082840237</v>
      </c>
      <c r="P4" s="10">
        <f>I4+K4+M4+O4</f>
        <v>79.280017753844362</v>
      </c>
      <c r="Q4" s="37"/>
    </row>
    <row r="5" spans="1:17" ht="34.5" customHeight="1" thickBot="1" x14ac:dyDescent="0.3">
      <c r="A5" s="38">
        <v>2</v>
      </c>
      <c r="B5" s="16" t="s">
        <v>25</v>
      </c>
      <c r="C5" s="16" t="s">
        <v>26</v>
      </c>
      <c r="D5" s="16" t="s">
        <v>27</v>
      </c>
      <c r="E5" s="16">
        <v>7</v>
      </c>
      <c r="F5" s="16" t="s">
        <v>28</v>
      </c>
      <c r="G5" s="12" t="s">
        <v>108</v>
      </c>
      <c r="H5" s="38">
        <v>12.5</v>
      </c>
      <c r="I5" s="10">
        <f>20*H5/40</f>
        <v>6.25</v>
      </c>
      <c r="J5" s="38">
        <v>7.66</v>
      </c>
      <c r="K5" s="10">
        <f>30*J5/8.9</f>
        <v>25.820224719101123</v>
      </c>
      <c r="L5" s="32">
        <v>45.5</v>
      </c>
      <c r="M5" s="10">
        <f>25*45.5/L5</f>
        <v>25</v>
      </c>
      <c r="N5" s="38">
        <v>179</v>
      </c>
      <c r="O5" s="10">
        <f>25*155/N5</f>
        <v>21.648044692737429</v>
      </c>
      <c r="P5" s="10">
        <f>I5+K5+M5+O5</f>
        <v>78.718269411838548</v>
      </c>
      <c r="Q5" s="37"/>
    </row>
    <row r="6" spans="1:17" ht="34.5" customHeight="1" thickBot="1" x14ac:dyDescent="0.3">
      <c r="A6" s="8">
        <v>3</v>
      </c>
      <c r="B6" s="16" t="s">
        <v>21</v>
      </c>
      <c r="C6" s="16" t="s">
        <v>22</v>
      </c>
      <c r="D6" s="16" t="s">
        <v>23</v>
      </c>
      <c r="E6" s="16">
        <v>8</v>
      </c>
      <c r="F6" s="16" t="s">
        <v>24</v>
      </c>
      <c r="G6" s="11" t="s">
        <v>107</v>
      </c>
      <c r="H6" s="8">
        <v>22</v>
      </c>
      <c r="I6" s="8">
        <f>20*H6/40</f>
        <v>11</v>
      </c>
      <c r="J6" s="8">
        <v>7.9</v>
      </c>
      <c r="K6" s="8">
        <f>30*J6/8.9</f>
        <v>26.629213483146067</v>
      </c>
      <c r="L6" s="8">
        <v>64.2</v>
      </c>
      <c r="M6" s="8">
        <f>25*45.5/L6</f>
        <v>17.718068535825545</v>
      </c>
      <c r="N6" s="8">
        <v>174</v>
      </c>
      <c r="O6" s="8">
        <f>25*155/N6</f>
        <v>22.270114942528735</v>
      </c>
      <c r="P6" s="8">
        <f>I6+K6+M6+O6</f>
        <v>77.617396961500347</v>
      </c>
      <c r="Q6" s="37"/>
    </row>
    <row r="7" spans="1:17" ht="33.75" customHeight="1" thickBot="1" x14ac:dyDescent="0.3">
      <c r="A7" s="8">
        <v>4</v>
      </c>
      <c r="B7" s="18" t="s">
        <v>75</v>
      </c>
      <c r="C7" s="18" t="s">
        <v>32</v>
      </c>
      <c r="D7" s="18" t="s">
        <v>36</v>
      </c>
      <c r="E7" s="18">
        <v>7</v>
      </c>
      <c r="F7" s="18" t="s">
        <v>76</v>
      </c>
      <c r="G7" s="46" t="s">
        <v>118</v>
      </c>
      <c r="H7" s="8">
        <v>17</v>
      </c>
      <c r="I7" s="10">
        <f>20*H7/40</f>
        <v>8.5</v>
      </c>
      <c r="J7" s="8">
        <v>7.85</v>
      </c>
      <c r="K7" s="10">
        <f>30*J7/8.9</f>
        <v>26.460674157303369</v>
      </c>
      <c r="L7" s="8">
        <v>53</v>
      </c>
      <c r="M7" s="10">
        <f>25*45.5/L7</f>
        <v>21.462264150943398</v>
      </c>
      <c r="N7" s="8">
        <v>202</v>
      </c>
      <c r="O7" s="10">
        <f>25*155/N7</f>
        <v>19.183168316831683</v>
      </c>
      <c r="P7" s="10">
        <f>I7+K7+M7+O7</f>
        <v>75.606106625078453</v>
      </c>
      <c r="Q7" s="7"/>
    </row>
    <row r="8" spans="1:17" ht="47.25" customHeight="1" x14ac:dyDescent="0.25">
      <c r="A8" s="8">
        <v>5</v>
      </c>
      <c r="B8" s="16" t="s">
        <v>97</v>
      </c>
      <c r="C8" s="16" t="s">
        <v>63</v>
      </c>
      <c r="D8" s="16" t="s">
        <v>33</v>
      </c>
      <c r="E8" s="16">
        <v>7</v>
      </c>
      <c r="F8" s="16" t="s">
        <v>96</v>
      </c>
      <c r="G8" s="2" t="s">
        <v>123</v>
      </c>
      <c r="H8" s="38">
        <v>17</v>
      </c>
      <c r="I8" s="10">
        <f>20*H8/40</f>
        <v>8.5</v>
      </c>
      <c r="J8" s="32">
        <v>8.9</v>
      </c>
      <c r="K8" s="10">
        <f>30*J8/8.9</f>
        <v>30</v>
      </c>
      <c r="L8" s="8">
        <v>70.5</v>
      </c>
      <c r="M8" s="10">
        <f>25*45.5/L8</f>
        <v>16.134751773049647</v>
      </c>
      <c r="N8" s="8">
        <v>191</v>
      </c>
      <c r="O8" s="10">
        <f>25*155/N8</f>
        <v>20.287958115183248</v>
      </c>
      <c r="P8" s="10">
        <f>I8+K8+M8+O8</f>
        <v>74.922709888232887</v>
      </c>
      <c r="Q8" s="7"/>
    </row>
    <row r="9" spans="1:17" ht="30.75" customHeight="1" thickBot="1" x14ac:dyDescent="0.3">
      <c r="A9" s="8">
        <v>6</v>
      </c>
      <c r="B9" s="16" t="s">
        <v>98</v>
      </c>
      <c r="C9" s="16" t="s">
        <v>53</v>
      </c>
      <c r="D9" s="16" t="s">
        <v>36</v>
      </c>
      <c r="E9" s="16">
        <v>7</v>
      </c>
      <c r="F9" s="16" t="s">
        <v>99</v>
      </c>
      <c r="G9" s="12" t="s">
        <v>124</v>
      </c>
      <c r="H9" s="32">
        <v>24.5</v>
      </c>
      <c r="I9" s="10">
        <f>20*H9/40</f>
        <v>12.25</v>
      </c>
      <c r="J9" s="38">
        <v>8.17</v>
      </c>
      <c r="K9" s="10">
        <f>30*J9/8.9</f>
        <v>27.539325842696627</v>
      </c>
      <c r="L9" s="8">
        <v>75.099999999999994</v>
      </c>
      <c r="M9" s="10">
        <f>25*45.5/L9</f>
        <v>15.146471371504662</v>
      </c>
      <c r="N9" s="8">
        <v>205</v>
      </c>
      <c r="O9" s="10">
        <f>25*155/N9</f>
        <v>18.902439024390244</v>
      </c>
      <c r="P9" s="10">
        <f>I9+K9+M9+O9</f>
        <v>73.838236238591534</v>
      </c>
      <c r="Q9" s="7"/>
    </row>
    <row r="10" spans="1:17" ht="38.25" customHeight="1" thickBot="1" x14ac:dyDescent="0.3">
      <c r="A10" s="8">
        <v>7</v>
      </c>
      <c r="B10" s="16" t="s">
        <v>29</v>
      </c>
      <c r="C10" s="16" t="s">
        <v>30</v>
      </c>
      <c r="D10" s="16" t="s">
        <v>31</v>
      </c>
      <c r="E10" s="16">
        <v>8</v>
      </c>
      <c r="F10" s="16" t="s">
        <v>28</v>
      </c>
      <c r="G10" s="12" t="s">
        <v>109</v>
      </c>
      <c r="H10" s="8">
        <v>14.5</v>
      </c>
      <c r="I10" s="10">
        <f>20*H10/40</f>
        <v>7.25</v>
      </c>
      <c r="J10" s="8">
        <v>7</v>
      </c>
      <c r="K10" s="10">
        <f>30*J10/8.9</f>
        <v>23.595505617977526</v>
      </c>
      <c r="L10" s="8">
        <v>56.7</v>
      </c>
      <c r="M10" s="10">
        <f>25*45.5/L10</f>
        <v>20.061728395061728</v>
      </c>
      <c r="N10" s="8">
        <v>177</v>
      </c>
      <c r="O10" s="10">
        <f>25*155/N10</f>
        <v>21.89265536723164</v>
      </c>
      <c r="P10" s="10">
        <f>I10+K10+M10+O10</f>
        <v>72.799889380270898</v>
      </c>
      <c r="Q10" s="7"/>
    </row>
    <row r="11" spans="1:17" ht="31.5" x14ac:dyDescent="0.25">
      <c r="A11" s="8">
        <v>8</v>
      </c>
      <c r="B11" s="16" t="s">
        <v>95</v>
      </c>
      <c r="C11" s="16" t="s">
        <v>93</v>
      </c>
      <c r="D11" s="16" t="s">
        <v>33</v>
      </c>
      <c r="E11" s="16">
        <v>7</v>
      </c>
      <c r="F11" s="16" t="s">
        <v>96</v>
      </c>
      <c r="G11" s="2" t="s">
        <v>123</v>
      </c>
      <c r="H11" s="8">
        <v>15</v>
      </c>
      <c r="I11" s="10">
        <f>20*H11/40</f>
        <v>7.5</v>
      </c>
      <c r="J11" s="8">
        <v>8.4700000000000006</v>
      </c>
      <c r="K11" s="10">
        <f>30*J11/8.9</f>
        <v>28.55056179775281</v>
      </c>
      <c r="L11" s="8">
        <v>67.599999999999994</v>
      </c>
      <c r="M11" s="10">
        <f>25*45.5/L11</f>
        <v>16.826923076923077</v>
      </c>
      <c r="N11" s="8">
        <v>201</v>
      </c>
      <c r="O11" s="10">
        <f>25*155/N11</f>
        <v>19.278606965174131</v>
      </c>
      <c r="P11" s="10">
        <f>I11+K11+M11+O11</f>
        <v>72.156091839850021</v>
      </c>
      <c r="Q11" s="7"/>
    </row>
    <row r="12" spans="1:17" ht="47.25" customHeight="1" x14ac:dyDescent="0.25">
      <c r="A12" s="8">
        <v>9</v>
      </c>
      <c r="B12" s="16" t="s">
        <v>62</v>
      </c>
      <c r="C12" s="16" t="s">
        <v>63</v>
      </c>
      <c r="D12" s="16" t="s">
        <v>64</v>
      </c>
      <c r="E12" s="16">
        <v>7</v>
      </c>
      <c r="F12" s="16" t="s">
        <v>61</v>
      </c>
      <c r="G12" s="2" t="s">
        <v>115</v>
      </c>
      <c r="H12" s="8">
        <v>13.5</v>
      </c>
      <c r="I12" s="10">
        <f>20*H12/40</f>
        <v>6.75</v>
      </c>
      <c r="J12" s="8">
        <v>6.83</v>
      </c>
      <c r="K12" s="10">
        <f>30*J12/8.9</f>
        <v>23.022471910112358</v>
      </c>
      <c r="L12" s="8">
        <v>71.3</v>
      </c>
      <c r="M12" s="10">
        <f>25*45.5/L12</f>
        <v>15.953716690042077</v>
      </c>
      <c r="N12" s="8">
        <v>159</v>
      </c>
      <c r="O12" s="10">
        <f>25*155/N12</f>
        <v>24.371069182389938</v>
      </c>
      <c r="P12" s="10">
        <f>I12+K12+M12+O12</f>
        <v>70.097257782544375</v>
      </c>
      <c r="Q12" s="7"/>
    </row>
    <row r="13" spans="1:17" ht="48.75" customHeight="1" x14ac:dyDescent="0.25">
      <c r="A13" s="8">
        <v>10</v>
      </c>
      <c r="B13" s="16" t="s">
        <v>95</v>
      </c>
      <c r="C13" s="16" t="s">
        <v>101</v>
      </c>
      <c r="D13" s="16" t="s">
        <v>33</v>
      </c>
      <c r="E13" s="16">
        <v>7</v>
      </c>
      <c r="F13" s="16" t="s">
        <v>102</v>
      </c>
      <c r="G13" s="2" t="s">
        <v>125</v>
      </c>
      <c r="H13" s="8">
        <v>20</v>
      </c>
      <c r="I13" s="10">
        <f>20*H13/40</f>
        <v>10</v>
      </c>
      <c r="J13" s="8">
        <v>7</v>
      </c>
      <c r="K13" s="10">
        <f>30*J13/8.9</f>
        <v>23.595505617977526</v>
      </c>
      <c r="L13" s="8">
        <v>70.099999999999994</v>
      </c>
      <c r="M13" s="10">
        <f>25*45.5/L13</f>
        <v>16.226818830242511</v>
      </c>
      <c r="N13" s="8">
        <v>197</v>
      </c>
      <c r="O13" s="10">
        <f>25*155/N13</f>
        <v>19.670050761421319</v>
      </c>
      <c r="P13" s="10">
        <f>I13+K13+M13+O13</f>
        <v>69.492375209641352</v>
      </c>
      <c r="Q13" s="7"/>
    </row>
    <row r="14" spans="1:17" ht="32.25" customHeight="1" thickBot="1" x14ac:dyDescent="0.3">
      <c r="A14" s="20">
        <v>11</v>
      </c>
      <c r="B14" s="16" t="s">
        <v>104</v>
      </c>
      <c r="C14" s="16" t="s">
        <v>105</v>
      </c>
      <c r="D14" s="16" t="s">
        <v>64</v>
      </c>
      <c r="E14" s="16">
        <v>8</v>
      </c>
      <c r="F14" s="16" t="s">
        <v>102</v>
      </c>
      <c r="G14" s="12" t="s">
        <v>125</v>
      </c>
      <c r="H14" s="19">
        <v>15</v>
      </c>
      <c r="I14" s="10">
        <f>20*H14/40</f>
        <v>7.5</v>
      </c>
      <c r="J14" s="19">
        <v>6.25</v>
      </c>
      <c r="K14" s="10">
        <f>30*J14/8.9</f>
        <v>21.067415730337078</v>
      </c>
      <c r="L14" s="19">
        <v>62.4</v>
      </c>
      <c r="M14" s="10">
        <f>25*45.5/L14</f>
        <v>18.229166666666668</v>
      </c>
      <c r="N14" s="19">
        <v>180</v>
      </c>
      <c r="O14" s="10">
        <f>25*155/N14</f>
        <v>21.527777777777779</v>
      </c>
      <c r="P14" s="10">
        <f>I14+K14+M14+O14</f>
        <v>68.324360174781532</v>
      </c>
      <c r="Q14" s="7"/>
    </row>
    <row r="15" spans="1:17" ht="31.5" customHeight="1" thickBot="1" x14ac:dyDescent="0.3">
      <c r="A15" s="8">
        <v>12</v>
      </c>
      <c r="B15" s="18" t="s">
        <v>77</v>
      </c>
      <c r="C15" s="18" t="s">
        <v>78</v>
      </c>
      <c r="D15" s="18" t="s">
        <v>27</v>
      </c>
      <c r="E15" s="18">
        <v>7</v>
      </c>
      <c r="F15" s="18" t="s">
        <v>76</v>
      </c>
      <c r="G15" s="46" t="s">
        <v>118</v>
      </c>
      <c r="H15" s="8">
        <v>13.5</v>
      </c>
      <c r="I15" s="10">
        <f>20*H15/40</f>
        <v>6.75</v>
      </c>
      <c r="J15" s="38">
        <v>6.7</v>
      </c>
      <c r="K15" s="10">
        <f>30*J15/8.9</f>
        <v>22.584269662921347</v>
      </c>
      <c r="L15" s="8">
        <v>58</v>
      </c>
      <c r="M15" s="10">
        <f>25*45.5/L15</f>
        <v>19.612068965517242</v>
      </c>
      <c r="N15" s="8">
        <v>202</v>
      </c>
      <c r="O15" s="10">
        <f>25*155/N15</f>
        <v>19.183168316831683</v>
      </c>
      <c r="P15" s="10">
        <f>I15+K15+M15+O15</f>
        <v>68.129506945270265</v>
      </c>
      <c r="Q15" s="7"/>
    </row>
    <row r="16" spans="1:17" ht="33" customHeight="1" thickBot="1" x14ac:dyDescent="0.3">
      <c r="A16" s="20">
        <v>13</v>
      </c>
      <c r="B16" s="16" t="s">
        <v>103</v>
      </c>
      <c r="C16" s="16" t="s">
        <v>50</v>
      </c>
      <c r="D16" s="16" t="s">
        <v>84</v>
      </c>
      <c r="E16" s="16">
        <v>8</v>
      </c>
      <c r="F16" s="16" t="s">
        <v>102</v>
      </c>
      <c r="G16" s="12" t="s">
        <v>125</v>
      </c>
      <c r="H16" s="19">
        <v>16.5</v>
      </c>
      <c r="I16" s="10">
        <f>20*H16/40</f>
        <v>8.25</v>
      </c>
      <c r="J16" s="19">
        <v>7.35</v>
      </c>
      <c r="K16" s="10">
        <f>30*J16/8.9</f>
        <v>24.775280898876403</v>
      </c>
      <c r="L16" s="19">
        <v>80.03</v>
      </c>
      <c r="M16" s="10">
        <f>25*45.5/L16</f>
        <v>14.213419967512182</v>
      </c>
      <c r="N16" s="19">
        <v>209</v>
      </c>
      <c r="O16" s="10">
        <f>25*155/N16</f>
        <v>18.540669856459331</v>
      </c>
      <c r="P16" s="10">
        <f>I16+K16+M16+O16</f>
        <v>65.779370722847915</v>
      </c>
      <c r="Q16" s="7"/>
    </row>
    <row r="17" spans="1:17" ht="33" customHeight="1" thickBot="1" x14ac:dyDescent="0.3">
      <c r="A17" s="8">
        <v>14</v>
      </c>
      <c r="B17" s="16" t="s">
        <v>46</v>
      </c>
      <c r="C17" s="16" t="s">
        <v>42</v>
      </c>
      <c r="D17" s="16" t="s">
        <v>47</v>
      </c>
      <c r="E17" s="16">
        <v>7</v>
      </c>
      <c r="F17" s="16" t="s">
        <v>45</v>
      </c>
      <c r="G17" s="12" t="s">
        <v>112</v>
      </c>
      <c r="H17" s="8">
        <v>16</v>
      </c>
      <c r="I17" s="10">
        <f>20*H17/40</f>
        <v>8</v>
      </c>
      <c r="J17" s="8">
        <v>6.27</v>
      </c>
      <c r="K17" s="10">
        <f>30*J17/8.9</f>
        <v>21.134831460674157</v>
      </c>
      <c r="L17" s="8">
        <v>66.3</v>
      </c>
      <c r="M17" s="10">
        <f>25*45.5/L17</f>
        <v>17.156862745098039</v>
      </c>
      <c r="N17" s="8">
        <v>200</v>
      </c>
      <c r="O17" s="10">
        <f>25*155/N17</f>
        <v>19.375</v>
      </c>
      <c r="P17" s="10">
        <f>I17+K17+M17+O17</f>
        <v>65.666694205772188</v>
      </c>
      <c r="Q17" s="7"/>
    </row>
    <row r="18" spans="1:17" ht="33" customHeight="1" thickBot="1" x14ac:dyDescent="0.3">
      <c r="A18" s="38">
        <v>15</v>
      </c>
      <c r="B18" s="16" t="s">
        <v>79</v>
      </c>
      <c r="C18" s="18" t="s">
        <v>80</v>
      </c>
      <c r="D18" s="18" t="s">
        <v>81</v>
      </c>
      <c r="E18" s="18">
        <v>8</v>
      </c>
      <c r="F18" s="18" t="s">
        <v>76</v>
      </c>
      <c r="G18" s="46" t="s">
        <v>118</v>
      </c>
      <c r="H18" s="38">
        <v>14</v>
      </c>
      <c r="I18" s="10">
        <f>20*H18/40</f>
        <v>7</v>
      </c>
      <c r="J18" s="38">
        <v>6.9</v>
      </c>
      <c r="K18" s="10">
        <f>30*J18/8.9</f>
        <v>23.258426966292134</v>
      </c>
      <c r="L18" s="38">
        <v>74.3</v>
      </c>
      <c r="M18" s="10">
        <f>25*45.5/L18</f>
        <v>15.309555854643339</v>
      </c>
      <c r="N18" s="38">
        <v>215</v>
      </c>
      <c r="O18" s="10">
        <f>25*155/N18</f>
        <v>18.023255813953487</v>
      </c>
      <c r="P18" s="10">
        <f>I18+K18+M18+O18</f>
        <v>63.591238634888953</v>
      </c>
      <c r="Q18" s="19"/>
    </row>
    <row r="19" spans="1:17" ht="30.75" customHeight="1" thickBot="1" x14ac:dyDescent="0.3">
      <c r="A19" s="38">
        <v>16</v>
      </c>
      <c r="B19" s="16" t="s">
        <v>59</v>
      </c>
      <c r="C19" s="16" t="s">
        <v>50</v>
      </c>
      <c r="D19" s="16" t="s">
        <v>60</v>
      </c>
      <c r="E19" s="16">
        <v>7</v>
      </c>
      <c r="F19" s="16" t="s">
        <v>61</v>
      </c>
      <c r="G19" s="12" t="s">
        <v>115</v>
      </c>
      <c r="H19" s="38">
        <v>15</v>
      </c>
      <c r="I19" s="10">
        <f>20*H19/40</f>
        <v>7.5</v>
      </c>
      <c r="J19" s="38">
        <v>6.5</v>
      </c>
      <c r="K19" s="10">
        <f>30*J19/8.9</f>
        <v>21.91011235955056</v>
      </c>
      <c r="L19" s="38">
        <v>85.1</v>
      </c>
      <c r="M19" s="10">
        <f>25*45.5/L19</f>
        <v>13.36662749706228</v>
      </c>
      <c r="N19" s="38">
        <v>198</v>
      </c>
      <c r="O19" s="10">
        <f>25*155/N19</f>
        <v>19.570707070707069</v>
      </c>
      <c r="P19" s="10">
        <f>I19+K19+M19+O19</f>
        <v>62.347446927319908</v>
      </c>
      <c r="Q19" s="19"/>
    </row>
    <row r="21" spans="1:17" ht="31.5" x14ac:dyDescent="0.25">
      <c r="A21" s="8">
        <v>1</v>
      </c>
      <c r="B21" s="16" t="s">
        <v>37</v>
      </c>
      <c r="C21" s="16" t="s">
        <v>38</v>
      </c>
      <c r="D21" s="16" t="s">
        <v>39</v>
      </c>
      <c r="E21" s="16">
        <v>8</v>
      </c>
      <c r="F21" s="35" t="s">
        <v>40</v>
      </c>
      <c r="G21" s="2" t="s">
        <v>111</v>
      </c>
      <c r="H21" s="9">
        <v>15</v>
      </c>
      <c r="I21" s="8"/>
      <c r="J21" s="8">
        <v>5.17</v>
      </c>
      <c r="K21" s="8"/>
      <c r="L21" s="8">
        <v>0</v>
      </c>
      <c r="M21" s="8"/>
      <c r="N21" s="8">
        <v>0</v>
      </c>
      <c r="O21" s="8"/>
      <c r="P21" s="8"/>
      <c r="Q21" s="7"/>
    </row>
    <row r="22" spans="1:17" ht="48" thickBot="1" x14ac:dyDescent="0.3">
      <c r="A22" s="8">
        <v>2</v>
      </c>
      <c r="B22" s="16" t="s">
        <v>49</v>
      </c>
      <c r="C22" s="16" t="s">
        <v>50</v>
      </c>
      <c r="D22" s="16" t="s">
        <v>33</v>
      </c>
      <c r="E22" s="16">
        <v>7</v>
      </c>
      <c r="F22" s="16" t="s">
        <v>51</v>
      </c>
      <c r="G22" s="12" t="s">
        <v>113</v>
      </c>
      <c r="H22" s="8">
        <v>17</v>
      </c>
      <c r="I22" s="8"/>
      <c r="J22" s="8">
        <v>6.13</v>
      </c>
      <c r="K22" s="8"/>
      <c r="L22" s="8">
        <v>79.2</v>
      </c>
      <c r="M22" s="8"/>
      <c r="N22" s="8">
        <v>0</v>
      </c>
      <c r="O22" s="8"/>
      <c r="P22" s="8"/>
      <c r="Q22" s="7"/>
    </row>
    <row r="23" spans="1:17" ht="48" thickBot="1" x14ac:dyDescent="0.3">
      <c r="A23" s="8">
        <v>3</v>
      </c>
      <c r="B23" s="16" t="s">
        <v>52</v>
      </c>
      <c r="C23" s="16" t="s">
        <v>53</v>
      </c>
      <c r="D23" s="16" t="s">
        <v>54</v>
      </c>
      <c r="E23" s="16">
        <v>8</v>
      </c>
      <c r="F23" s="16" t="s">
        <v>51</v>
      </c>
      <c r="G23" s="12" t="s">
        <v>113</v>
      </c>
      <c r="H23" s="8">
        <v>13</v>
      </c>
      <c r="I23" s="8"/>
      <c r="J23" s="8">
        <v>8.15</v>
      </c>
      <c r="K23" s="8"/>
      <c r="L23" s="8">
        <v>81.2</v>
      </c>
      <c r="M23" s="8"/>
      <c r="N23" s="8">
        <v>0</v>
      </c>
      <c r="O23" s="8"/>
      <c r="P23" s="8"/>
      <c r="Q23" s="7"/>
    </row>
    <row r="24" spans="1:17" ht="32.25" thickBot="1" x14ac:dyDescent="0.3">
      <c r="A24" s="8">
        <v>4</v>
      </c>
      <c r="B24" s="16" t="s">
        <v>82</v>
      </c>
      <c r="C24" s="16" t="s">
        <v>83</v>
      </c>
      <c r="D24" s="16" t="s">
        <v>84</v>
      </c>
      <c r="E24" s="16">
        <v>8</v>
      </c>
      <c r="F24" s="16" t="s">
        <v>85</v>
      </c>
      <c r="G24" s="12" t="s">
        <v>119</v>
      </c>
      <c r="H24" s="8">
        <v>14.5</v>
      </c>
      <c r="I24" s="8"/>
      <c r="J24" s="8">
        <v>8.1999999999999993</v>
      </c>
      <c r="K24" s="8"/>
      <c r="L24" s="8">
        <v>0</v>
      </c>
      <c r="M24" s="8"/>
      <c r="N24" s="8">
        <v>0</v>
      </c>
      <c r="O24" s="8"/>
      <c r="P24" s="8"/>
      <c r="Q24" s="7"/>
    </row>
    <row r="25" spans="1:17" ht="48" thickBot="1" x14ac:dyDescent="0.3">
      <c r="A25" s="8">
        <v>5</v>
      </c>
      <c r="B25" s="16" t="s">
        <v>88</v>
      </c>
      <c r="C25" s="16" t="s">
        <v>89</v>
      </c>
      <c r="D25" s="16" t="s">
        <v>27</v>
      </c>
      <c r="E25" s="16">
        <v>7</v>
      </c>
      <c r="F25" s="16" t="s">
        <v>90</v>
      </c>
      <c r="G25" s="12" t="s">
        <v>120</v>
      </c>
      <c r="H25" s="8">
        <v>12.5</v>
      </c>
      <c r="I25" s="8"/>
      <c r="J25" s="8">
        <v>5.3</v>
      </c>
      <c r="K25" s="8"/>
      <c r="L25" s="8">
        <v>0</v>
      </c>
      <c r="M25" s="8"/>
      <c r="N25" s="8">
        <v>0</v>
      </c>
      <c r="O25" s="8"/>
      <c r="P25" s="8"/>
      <c r="Q25" s="7"/>
    </row>
    <row r="26" spans="1:17" ht="32.25" thickBot="1" x14ac:dyDescent="0.3">
      <c r="A26" s="8">
        <v>6</v>
      </c>
      <c r="B26" s="16" t="s">
        <v>100</v>
      </c>
      <c r="C26" s="16" t="s">
        <v>72</v>
      </c>
      <c r="D26" s="16" t="s">
        <v>23</v>
      </c>
      <c r="E26" s="16">
        <v>8</v>
      </c>
      <c r="F26" s="16" t="s">
        <v>99</v>
      </c>
      <c r="G26" s="12" t="s">
        <v>124</v>
      </c>
      <c r="H26" s="8">
        <v>23.5</v>
      </c>
      <c r="I26" s="10">
        <f>20*H26/40</f>
        <v>11.75</v>
      </c>
      <c r="J26" s="8">
        <v>4.4000000000000004</v>
      </c>
      <c r="K26" s="8"/>
      <c r="L26" s="8">
        <v>0</v>
      </c>
      <c r="M26" s="8"/>
      <c r="N26" s="8">
        <v>0</v>
      </c>
      <c r="O26" s="10"/>
      <c r="P26" s="8"/>
      <c r="Q26" s="7"/>
    </row>
    <row r="27" spans="1:17" ht="30.75" thickBot="1" x14ac:dyDescent="0.3">
      <c r="A27" s="8">
        <v>7</v>
      </c>
      <c r="B27" s="17" t="s">
        <v>55</v>
      </c>
      <c r="C27" s="17" t="s">
        <v>56</v>
      </c>
      <c r="D27" s="17" t="s">
        <v>57</v>
      </c>
      <c r="E27" s="17">
        <v>7</v>
      </c>
      <c r="F27" s="17" t="s">
        <v>58</v>
      </c>
      <c r="G27" s="13" t="s">
        <v>114</v>
      </c>
      <c r="H27" s="8">
        <v>16.5</v>
      </c>
      <c r="I27" s="10">
        <f>20*H27/40</f>
        <v>8.25</v>
      </c>
      <c r="J27" s="8">
        <v>5.53</v>
      </c>
      <c r="K27" s="10">
        <f>30*J27/8.9</f>
        <v>18.640449438202246</v>
      </c>
      <c r="L27" s="8">
        <v>76.099999999999994</v>
      </c>
      <c r="M27" s="10">
        <f>25*45.5/L27</f>
        <v>14.94743758212878</v>
      </c>
      <c r="N27" s="8">
        <v>203</v>
      </c>
      <c r="O27" s="10">
        <f>25*155/N27</f>
        <v>19.088669950738915</v>
      </c>
      <c r="P27" s="10">
        <f>I27+K27+M27+O27</f>
        <v>60.926556971069942</v>
      </c>
      <c r="Q27" s="7"/>
    </row>
    <row r="28" spans="1:17" ht="31.5" x14ac:dyDescent="0.25">
      <c r="A28" s="8">
        <v>8</v>
      </c>
      <c r="B28" s="16" t="s">
        <v>48</v>
      </c>
      <c r="C28" s="16" t="s">
        <v>32</v>
      </c>
      <c r="D28" s="16" t="s">
        <v>44</v>
      </c>
      <c r="E28" s="16">
        <v>7</v>
      </c>
      <c r="F28" s="16" t="s">
        <v>45</v>
      </c>
      <c r="G28" s="2" t="s">
        <v>112</v>
      </c>
      <c r="H28" s="8">
        <v>20</v>
      </c>
      <c r="I28" s="10">
        <f>20*H28/40</f>
        <v>10</v>
      </c>
      <c r="J28" s="8">
        <v>4.47</v>
      </c>
      <c r="K28" s="10">
        <f>30*J28/8.9</f>
        <v>15.067415730337077</v>
      </c>
      <c r="L28" s="8">
        <v>75.900000000000006</v>
      </c>
      <c r="M28" s="10">
        <f>25*45.5/L28</f>
        <v>14.986824769433463</v>
      </c>
      <c r="N28" s="8">
        <v>185</v>
      </c>
      <c r="O28" s="10">
        <f>25*155/N28</f>
        <v>20.945945945945947</v>
      </c>
      <c r="P28" s="10">
        <f>I28+K28+M28+O28</f>
        <v>61.00018644571648</v>
      </c>
      <c r="Q28" s="7"/>
    </row>
    <row r="29" spans="1:17" ht="48" thickBot="1" x14ac:dyDescent="0.3">
      <c r="A29" s="8">
        <v>9</v>
      </c>
      <c r="B29" s="16" t="s">
        <v>65</v>
      </c>
      <c r="C29" s="16" t="s">
        <v>66</v>
      </c>
      <c r="D29" s="16" t="s">
        <v>27</v>
      </c>
      <c r="E29" s="16">
        <v>8</v>
      </c>
      <c r="F29" s="16" t="s">
        <v>67</v>
      </c>
      <c r="G29" s="12" t="s">
        <v>116</v>
      </c>
      <c r="H29" s="8">
        <v>22.5</v>
      </c>
      <c r="I29" s="10">
        <f>20*H29/40</f>
        <v>11.25</v>
      </c>
      <c r="J29" s="8">
        <v>4.33</v>
      </c>
      <c r="K29" s="10">
        <f>30*J29/8.9</f>
        <v>14.595505617977528</v>
      </c>
      <c r="L29" s="8">
        <v>82.1</v>
      </c>
      <c r="M29" s="10">
        <f>25*45.5/L29</f>
        <v>13.855054811205848</v>
      </c>
      <c r="N29" s="32">
        <v>155</v>
      </c>
      <c r="O29" s="10">
        <f>25*155/N29</f>
        <v>25</v>
      </c>
      <c r="P29" s="10">
        <f>I29+K29+M29+O29</f>
        <v>64.700560429183383</v>
      </c>
      <c r="Q29" s="7"/>
    </row>
    <row r="30" spans="1:17" ht="48" thickBot="1" x14ac:dyDescent="0.3">
      <c r="A30" s="8">
        <v>10</v>
      </c>
      <c r="B30" s="16" t="s">
        <v>68</v>
      </c>
      <c r="C30" s="16" t="s">
        <v>69</v>
      </c>
      <c r="D30" s="16" t="s">
        <v>70</v>
      </c>
      <c r="E30" s="16">
        <v>8</v>
      </c>
      <c r="F30" s="16" t="s">
        <v>67</v>
      </c>
      <c r="G30" s="12" t="s">
        <v>116</v>
      </c>
      <c r="H30" s="8">
        <v>18.5</v>
      </c>
      <c r="I30" s="10">
        <f>20*H30/40</f>
        <v>9.25</v>
      </c>
      <c r="J30" s="8">
        <v>5.0999999999999996</v>
      </c>
      <c r="K30" s="10">
        <f>30*J30/8.9</f>
        <v>17.191011235955056</v>
      </c>
      <c r="L30" s="8">
        <v>60.2</v>
      </c>
      <c r="M30" s="10">
        <f>25*45.5/L30</f>
        <v>18.895348837209301</v>
      </c>
      <c r="N30" s="8">
        <v>164</v>
      </c>
      <c r="O30" s="10">
        <f>25*155/N30</f>
        <v>23.628048780487806</v>
      </c>
      <c r="P30" s="10">
        <f>I30+K30+M30+O30</f>
        <v>68.964408853652159</v>
      </c>
      <c r="Q30" s="7"/>
    </row>
    <row r="31" spans="1:17" ht="48" thickBot="1" x14ac:dyDescent="0.3">
      <c r="A31" s="8">
        <v>11</v>
      </c>
      <c r="B31" s="16" t="s">
        <v>71</v>
      </c>
      <c r="C31" s="16" t="s">
        <v>72</v>
      </c>
      <c r="D31" s="16" t="s">
        <v>31</v>
      </c>
      <c r="E31" s="16">
        <v>8</v>
      </c>
      <c r="F31" s="16" t="s">
        <v>67</v>
      </c>
      <c r="G31" s="12" t="s">
        <v>116</v>
      </c>
      <c r="H31" s="8">
        <v>15</v>
      </c>
      <c r="I31" s="10">
        <f>20*H31/40</f>
        <v>7.5</v>
      </c>
      <c r="J31" s="8">
        <v>5.5</v>
      </c>
      <c r="K31" s="10">
        <f>30*J31/8.9</f>
        <v>18.539325842696627</v>
      </c>
      <c r="L31" s="8">
        <v>61.7</v>
      </c>
      <c r="M31" s="10">
        <f>25*45.5/L31</f>
        <v>18.435980551053483</v>
      </c>
      <c r="N31" s="8">
        <v>180</v>
      </c>
      <c r="O31" s="10">
        <f>25*155/N31</f>
        <v>21.527777777777779</v>
      </c>
      <c r="P31" s="10">
        <f>I31+K31+M31+O31</f>
        <v>66.003084171527888</v>
      </c>
      <c r="Q31" s="7"/>
    </row>
    <row r="32" spans="1:17" ht="31.5" x14ac:dyDescent="0.25">
      <c r="A32" s="8">
        <v>12</v>
      </c>
      <c r="B32" s="16" t="s">
        <v>73</v>
      </c>
      <c r="C32" s="16" t="s">
        <v>32</v>
      </c>
      <c r="D32" s="16" t="s">
        <v>36</v>
      </c>
      <c r="E32" s="16">
        <v>7</v>
      </c>
      <c r="F32" s="16" t="s">
        <v>106</v>
      </c>
      <c r="G32" s="14" t="s">
        <v>117</v>
      </c>
      <c r="H32" s="8">
        <v>14.5</v>
      </c>
      <c r="I32" s="10">
        <f>20*H32/40</f>
        <v>7.25</v>
      </c>
      <c r="J32" s="8">
        <v>5.45</v>
      </c>
      <c r="K32" s="10">
        <f>30*J32/8.9</f>
        <v>18.370786516853933</v>
      </c>
      <c r="L32" s="8">
        <v>81.900000000000006</v>
      </c>
      <c r="M32" s="10">
        <f>25*45.5/L32</f>
        <v>13.888888888888888</v>
      </c>
      <c r="N32" s="8">
        <v>182</v>
      </c>
      <c r="O32" s="10">
        <f>25*155/N32</f>
        <v>21.291208791208792</v>
      </c>
      <c r="P32" s="10">
        <f>I32+K32+M32+O32</f>
        <v>60.800884196951614</v>
      </c>
      <c r="Q32" s="7"/>
    </row>
    <row r="33" spans="1:17" ht="31.5" x14ac:dyDescent="0.25">
      <c r="A33" s="8">
        <v>13</v>
      </c>
      <c r="B33" s="16" t="s">
        <v>74</v>
      </c>
      <c r="C33" s="16" t="s">
        <v>66</v>
      </c>
      <c r="D33" s="16" t="s">
        <v>44</v>
      </c>
      <c r="E33" s="16">
        <v>7</v>
      </c>
      <c r="F33" s="35" t="s">
        <v>106</v>
      </c>
      <c r="G33" s="2" t="s">
        <v>117</v>
      </c>
      <c r="H33" s="37">
        <v>14</v>
      </c>
      <c r="I33" s="10">
        <f>20*H33/40</f>
        <v>7</v>
      </c>
      <c r="J33" s="8">
        <v>5.0999999999999996</v>
      </c>
      <c r="K33" s="10">
        <f>30*J33/8.9</f>
        <v>17.191011235955056</v>
      </c>
      <c r="L33" s="8">
        <v>95.5</v>
      </c>
      <c r="M33" s="10">
        <f>25*45.5/L33</f>
        <v>11.910994764397905</v>
      </c>
      <c r="N33" s="8">
        <v>180</v>
      </c>
      <c r="O33" s="10">
        <f>25*155/N33</f>
        <v>21.527777777777779</v>
      </c>
      <c r="P33" s="10">
        <f>I33+K33+M33+O33</f>
        <v>57.629783778130736</v>
      </c>
      <c r="Q33" s="7"/>
    </row>
    <row r="34" spans="1:17" ht="32.25" thickBot="1" x14ac:dyDescent="0.3">
      <c r="A34" s="8">
        <v>14</v>
      </c>
      <c r="B34" s="16" t="s">
        <v>86</v>
      </c>
      <c r="C34" s="16" t="s">
        <v>32</v>
      </c>
      <c r="D34" s="16" t="s">
        <v>87</v>
      </c>
      <c r="E34" s="16">
        <v>8</v>
      </c>
      <c r="F34" s="16" t="s">
        <v>85</v>
      </c>
      <c r="G34" s="12" t="s">
        <v>119</v>
      </c>
      <c r="H34" s="8">
        <v>19</v>
      </c>
      <c r="I34" s="10">
        <f>20*H34/40</f>
        <v>9.5</v>
      </c>
      <c r="J34" s="8">
        <v>5.0599999999999996</v>
      </c>
      <c r="K34" s="10">
        <f>30*J34/8.9</f>
        <v>17.056179775280896</v>
      </c>
      <c r="L34" s="8">
        <v>86.2</v>
      </c>
      <c r="M34" s="10">
        <f>25*45.5/L34</f>
        <v>13.196055684454755</v>
      </c>
      <c r="N34" s="8">
        <v>201</v>
      </c>
      <c r="O34" s="10">
        <f>25*155/N34</f>
        <v>19.278606965174131</v>
      </c>
      <c r="P34" s="10">
        <f>I34+K34+M34+O34</f>
        <v>59.030842424909778</v>
      </c>
      <c r="Q34" s="7"/>
    </row>
    <row r="35" spans="1:17" ht="48" thickBot="1" x14ac:dyDescent="0.3">
      <c r="A35" s="8">
        <v>15</v>
      </c>
      <c r="B35" s="16" t="s">
        <v>91</v>
      </c>
      <c r="C35" s="16" t="s">
        <v>26</v>
      </c>
      <c r="D35" s="16" t="s">
        <v>36</v>
      </c>
      <c r="E35" s="16">
        <v>8</v>
      </c>
      <c r="F35" s="16" t="s">
        <v>90</v>
      </c>
      <c r="G35" s="12" t="s">
        <v>121</v>
      </c>
      <c r="H35" s="8">
        <v>17</v>
      </c>
      <c r="I35" s="10">
        <f>20*H35/40</f>
        <v>8.5</v>
      </c>
      <c r="J35" s="8">
        <v>5.57</v>
      </c>
      <c r="K35" s="10">
        <f>30*J35/8.9</f>
        <v>18.775280898876407</v>
      </c>
      <c r="L35" s="8">
        <v>87.1</v>
      </c>
      <c r="M35" s="10">
        <f>25*45.5/L35</f>
        <v>13.059701492537314</v>
      </c>
      <c r="N35" s="8">
        <v>211</v>
      </c>
      <c r="O35" s="10">
        <f>25*155/N35</f>
        <v>18.364928909952607</v>
      </c>
      <c r="P35" s="10">
        <f>I35+K35+M35+O35</f>
        <v>58.699911301366328</v>
      </c>
      <c r="Q35" s="7"/>
    </row>
    <row r="36" spans="1:17" ht="48" thickBot="1" x14ac:dyDescent="0.3">
      <c r="A36" s="8">
        <v>16</v>
      </c>
      <c r="B36" s="16" t="s">
        <v>92</v>
      </c>
      <c r="C36" s="16" t="s">
        <v>93</v>
      </c>
      <c r="D36" s="16" t="s">
        <v>36</v>
      </c>
      <c r="E36" s="16">
        <v>8</v>
      </c>
      <c r="F36" s="16" t="s">
        <v>94</v>
      </c>
      <c r="G36" s="12" t="s">
        <v>122</v>
      </c>
      <c r="H36" s="8">
        <v>20.5</v>
      </c>
      <c r="I36" s="10">
        <f>20*H36/40</f>
        <v>10.25</v>
      </c>
      <c r="J36" s="8">
        <v>5.73</v>
      </c>
      <c r="K36" s="10">
        <f>30*J36/8.9</f>
        <v>19.314606741573034</v>
      </c>
      <c r="L36" s="8">
        <v>54.8</v>
      </c>
      <c r="M36" s="10">
        <f>25*45.5/L36</f>
        <v>20.757299270072995</v>
      </c>
      <c r="N36" s="8">
        <v>221</v>
      </c>
      <c r="O36" s="10">
        <f>25*155/N36</f>
        <v>17.533936651583712</v>
      </c>
      <c r="P36" s="10">
        <f>I36+K36+M36+O36</f>
        <v>67.855842663229737</v>
      </c>
      <c r="Q36" s="7"/>
    </row>
  </sheetData>
  <mergeCells count="11">
    <mergeCell ref="Q2:Q3"/>
    <mergeCell ref="A1:Q1"/>
    <mergeCell ref="A2:A3"/>
    <mergeCell ref="B2:D2"/>
    <mergeCell ref="E2:E3"/>
    <mergeCell ref="F2:F3"/>
    <mergeCell ref="G2:G3"/>
    <mergeCell ref="H2:I2"/>
    <mergeCell ref="J2:K2"/>
    <mergeCell ref="L2:M2"/>
    <mergeCell ref="N2:O2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9 - 11 юн</vt:lpstr>
      <vt:lpstr>9-11 дев</vt:lpstr>
      <vt:lpstr>7-8 юн</vt:lpstr>
      <vt:lpstr>7-8 дев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Утиков</dc:creator>
  <cp:lastModifiedBy>Вера</cp:lastModifiedBy>
  <dcterms:created xsi:type="dcterms:W3CDTF">2024-11-02T10:29:41Z</dcterms:created>
  <dcterms:modified xsi:type="dcterms:W3CDTF">2024-11-12T12:59:11Z</dcterms:modified>
</cp:coreProperties>
</file>